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1025" windowHeight="5805" firstSheet="2" activeTab="4"/>
  </bookViews>
  <sheets>
    <sheet name="жд макс многоповтор с ДК" sheetId="3" r:id="rId1"/>
    <sheet name="Богатырский жим" sheetId="8" r:id="rId2"/>
    <sheet name="жд макс многоповтор" sheetId="9" r:id="rId3"/>
    <sheet name="военный жим жд макс многоповтор" sheetId="19" r:id="rId4"/>
    <sheet name="Софт жд макс многоповтор" sheetId="22" r:id="rId5"/>
  </sheets>
  <calcPr calcId="125725" refMode="R1C1" concurrentCalc="0"/>
</workbook>
</file>

<file path=xl/calcChain.xml><?xml version="1.0" encoding="utf-8"?>
<calcChain xmlns="http://schemas.openxmlformats.org/spreadsheetml/2006/main">
  <c r="H10" i="22"/>
  <c r="M10"/>
  <c r="N10"/>
  <c r="Q10"/>
  <c r="R10"/>
  <c r="S10"/>
  <c r="T10"/>
  <c r="M16" i="19"/>
  <c r="H16"/>
  <c r="N16"/>
  <c r="R16"/>
  <c r="T16"/>
  <c r="S16"/>
  <c r="Q16"/>
  <c r="H86" i="9"/>
  <c r="M86"/>
  <c r="N86"/>
  <c r="Q86"/>
  <c r="R86"/>
  <c r="S86"/>
  <c r="T86"/>
  <c r="M92"/>
  <c r="H92"/>
  <c r="N92"/>
  <c r="R92"/>
  <c r="T92"/>
  <c r="S92"/>
  <c r="Q92"/>
  <c r="M90"/>
  <c r="H90"/>
  <c r="N90"/>
  <c r="R90"/>
  <c r="T90"/>
  <c r="S90"/>
  <c r="Q90"/>
  <c r="M87"/>
  <c r="H87"/>
  <c r="N87"/>
  <c r="R87"/>
  <c r="T87"/>
  <c r="S87"/>
  <c r="Q87"/>
  <c r="M85"/>
  <c r="H85"/>
  <c r="N85"/>
  <c r="R85"/>
  <c r="T85"/>
  <c r="S85"/>
  <c r="Q85"/>
  <c r="M88"/>
  <c r="H88"/>
  <c r="N88"/>
  <c r="R88"/>
  <c r="T88"/>
  <c r="S88"/>
  <c r="Q88"/>
  <c r="M81"/>
  <c r="H81"/>
  <c r="N81"/>
  <c r="R81"/>
  <c r="T81"/>
  <c r="S81"/>
  <c r="Q81"/>
  <c r="M83"/>
  <c r="H83"/>
  <c r="N83"/>
  <c r="R83"/>
  <c r="T83"/>
  <c r="S83"/>
  <c r="Q83"/>
  <c r="M80"/>
  <c r="H80"/>
  <c r="N80"/>
  <c r="R80"/>
  <c r="T80"/>
  <c r="S80"/>
  <c r="Q80"/>
  <c r="M79"/>
  <c r="H79"/>
  <c r="N79"/>
  <c r="R79"/>
  <c r="T79"/>
  <c r="S79"/>
  <c r="Q79"/>
  <c r="M78"/>
  <c r="H78"/>
  <c r="N78"/>
  <c r="R78"/>
  <c r="T78"/>
  <c r="S78"/>
  <c r="Q78"/>
  <c r="M82"/>
  <c r="H82"/>
  <c r="N82"/>
  <c r="R82"/>
  <c r="T82"/>
  <c r="S82"/>
  <c r="Q82"/>
  <c r="M76"/>
  <c r="H76"/>
  <c r="N76"/>
  <c r="R76"/>
  <c r="T76"/>
  <c r="S76"/>
  <c r="Q76"/>
  <c r="M77"/>
  <c r="H77"/>
  <c r="N77"/>
  <c r="R77"/>
  <c r="T77"/>
  <c r="S77"/>
  <c r="Q77"/>
  <c r="M73"/>
  <c r="H73"/>
  <c r="N73"/>
  <c r="R73"/>
  <c r="T73"/>
  <c r="S73"/>
  <c r="Q73"/>
  <c r="M72"/>
  <c r="H72"/>
  <c r="N72"/>
  <c r="R72"/>
  <c r="T72"/>
  <c r="S72"/>
  <c r="Q72"/>
  <c r="M71"/>
  <c r="H71"/>
  <c r="N71"/>
  <c r="R71"/>
  <c r="T71"/>
  <c r="S71"/>
  <c r="Q71"/>
  <c r="M70"/>
  <c r="H70"/>
  <c r="N70"/>
  <c r="R70"/>
  <c r="T70"/>
  <c r="S70"/>
  <c r="Q70"/>
  <c r="M74"/>
  <c r="H74"/>
  <c r="N74"/>
  <c r="R74"/>
  <c r="T74"/>
  <c r="S74"/>
  <c r="Q74"/>
  <c r="M68"/>
  <c r="H68"/>
  <c r="N68"/>
  <c r="R68"/>
  <c r="T68"/>
  <c r="S68"/>
  <c r="Q68"/>
  <c r="M66"/>
  <c r="H66"/>
  <c r="N66"/>
  <c r="R66"/>
  <c r="T66"/>
  <c r="S66"/>
  <c r="Q66"/>
  <c r="M64"/>
  <c r="H64"/>
  <c r="N64"/>
  <c r="R64"/>
  <c r="T64"/>
  <c r="S64"/>
  <c r="Q64"/>
  <c r="M58"/>
  <c r="H58"/>
  <c r="N58"/>
  <c r="R58"/>
  <c r="T58"/>
  <c r="S58"/>
  <c r="Q58"/>
  <c r="M56"/>
  <c r="H56"/>
  <c r="N56"/>
  <c r="R56"/>
  <c r="T56"/>
  <c r="S56"/>
  <c r="Q56"/>
  <c r="M55"/>
  <c r="H55"/>
  <c r="N55"/>
  <c r="R55"/>
  <c r="T55"/>
  <c r="S55"/>
  <c r="Q55"/>
  <c r="M53"/>
  <c r="H53"/>
  <c r="N53"/>
  <c r="R53"/>
  <c r="T53"/>
  <c r="S53"/>
  <c r="Q53"/>
  <c r="M52"/>
  <c r="H52"/>
  <c r="N52"/>
  <c r="R52"/>
  <c r="T52"/>
  <c r="S52"/>
  <c r="Q52"/>
  <c r="M51"/>
  <c r="H51"/>
  <c r="N51"/>
  <c r="R51"/>
  <c r="T51"/>
  <c r="S51"/>
  <c r="Q51"/>
  <c r="H18"/>
  <c r="M18"/>
  <c r="N18"/>
  <c r="Q18"/>
  <c r="R18"/>
  <c r="S18"/>
  <c r="T18"/>
  <c r="H19"/>
  <c r="M19"/>
  <c r="N19"/>
  <c r="Q19"/>
  <c r="R19"/>
  <c r="S19"/>
  <c r="T19"/>
  <c r="H20"/>
  <c r="M20"/>
  <c r="N20"/>
  <c r="Q20"/>
  <c r="R20"/>
  <c r="S20"/>
  <c r="T20"/>
  <c r="H21"/>
  <c r="M21"/>
  <c r="N21"/>
  <c r="Q21"/>
  <c r="R21"/>
  <c r="S21"/>
  <c r="T21"/>
  <c r="H28"/>
  <c r="M28"/>
  <c r="N28"/>
  <c r="Q28"/>
  <c r="R28"/>
  <c r="S28"/>
  <c r="T28"/>
  <c r="H29"/>
  <c r="M29"/>
  <c r="N29"/>
  <c r="Q29"/>
  <c r="R29"/>
  <c r="S29"/>
  <c r="T29"/>
  <c r="H30"/>
  <c r="M30"/>
  <c r="N30"/>
  <c r="Q30"/>
  <c r="R30"/>
  <c r="S30"/>
  <c r="T30"/>
  <c r="H31"/>
  <c r="M31"/>
  <c r="N31"/>
  <c r="Q31"/>
  <c r="R31"/>
  <c r="S31"/>
  <c r="T31"/>
  <c r="H34"/>
  <c r="M34"/>
  <c r="N34"/>
  <c r="Q34"/>
  <c r="R34"/>
  <c r="S34"/>
  <c r="T34"/>
  <c r="M27"/>
  <c r="H27"/>
  <c r="N27"/>
  <c r="R27"/>
  <c r="T27"/>
  <c r="S27"/>
  <c r="Q27"/>
  <c r="M32"/>
  <c r="H32"/>
  <c r="N32"/>
  <c r="R32"/>
  <c r="T32"/>
  <c r="S32"/>
  <c r="Q32"/>
  <c r="M23"/>
  <c r="H23"/>
  <c r="N23"/>
  <c r="R23"/>
  <c r="T23"/>
  <c r="S23"/>
  <c r="Q23"/>
  <c r="M22"/>
  <c r="H22"/>
  <c r="N22"/>
  <c r="R22"/>
  <c r="T22"/>
  <c r="S22"/>
  <c r="Q22"/>
  <c r="M25"/>
  <c r="H25"/>
  <c r="N25"/>
  <c r="R25"/>
  <c r="T25"/>
  <c r="S25"/>
  <c r="Q25"/>
  <c r="M24"/>
  <c r="H24"/>
  <c r="N24"/>
  <c r="R24"/>
  <c r="T24"/>
  <c r="S24"/>
  <c r="Q24"/>
  <c r="M17"/>
  <c r="H17"/>
  <c r="N17"/>
  <c r="R17"/>
  <c r="T17"/>
  <c r="S17"/>
  <c r="Q17"/>
  <c r="M14"/>
  <c r="H14"/>
  <c r="N14"/>
  <c r="R14"/>
  <c r="T14"/>
  <c r="S14"/>
  <c r="Q14"/>
  <c r="M13"/>
  <c r="H13"/>
  <c r="N13"/>
  <c r="R13"/>
  <c r="T13"/>
  <c r="S13"/>
  <c r="Q13"/>
  <c r="M15"/>
  <c r="H15"/>
  <c r="N15"/>
  <c r="R15"/>
  <c r="T15"/>
  <c r="S15"/>
  <c r="Q15"/>
  <c r="H6"/>
  <c r="M6"/>
  <c r="N6"/>
  <c r="Q6"/>
  <c r="R6"/>
  <c r="S6"/>
  <c r="T6"/>
  <c r="H8"/>
  <c r="M8"/>
  <c r="N8"/>
  <c r="Q8"/>
  <c r="R8"/>
  <c r="S8"/>
  <c r="T8"/>
  <c r="H9"/>
  <c r="M9"/>
  <c r="N9"/>
  <c r="Q9"/>
  <c r="R9"/>
  <c r="S9"/>
  <c r="T9"/>
  <c r="H10"/>
  <c r="M10"/>
  <c r="N10"/>
  <c r="Q10"/>
  <c r="R10"/>
  <c r="S10"/>
  <c r="T10"/>
  <c r="H12"/>
  <c r="M12"/>
  <c r="N12"/>
  <c r="Q12"/>
  <c r="R12"/>
  <c r="S12"/>
  <c r="T12"/>
  <c r="M88" i="3"/>
  <c r="H88"/>
  <c r="N88"/>
  <c r="R88"/>
  <c r="T88"/>
  <c r="S88"/>
  <c r="Q88"/>
  <c r="M87"/>
  <c r="H87"/>
  <c r="N87"/>
  <c r="R87"/>
  <c r="T87"/>
  <c r="S87"/>
  <c r="Q87"/>
  <c r="M75"/>
  <c r="H75"/>
  <c r="N75"/>
  <c r="R75"/>
  <c r="T75"/>
  <c r="S75"/>
  <c r="Q75"/>
  <c r="M73"/>
  <c r="H73"/>
  <c r="N73"/>
  <c r="R73"/>
  <c r="T73"/>
  <c r="S73"/>
  <c r="Q73"/>
  <c r="M90"/>
  <c r="H90"/>
  <c r="N90"/>
  <c r="R90"/>
  <c r="T90"/>
  <c r="S90"/>
  <c r="Q90"/>
  <c r="M86"/>
  <c r="H86"/>
  <c r="N86"/>
  <c r="R86"/>
  <c r="T86"/>
  <c r="S86"/>
  <c r="Q86"/>
  <c r="M78"/>
  <c r="H78"/>
  <c r="N78"/>
  <c r="R78"/>
  <c r="T78"/>
  <c r="S78"/>
  <c r="Q78"/>
  <c r="M77"/>
  <c r="H77"/>
  <c r="N77"/>
  <c r="R77"/>
  <c r="T77"/>
  <c r="S77"/>
  <c r="Q77"/>
  <c r="M82"/>
  <c r="H82"/>
  <c r="N82"/>
  <c r="R82"/>
  <c r="T82"/>
  <c r="S82"/>
  <c r="Q82"/>
  <c r="M79"/>
  <c r="H79"/>
  <c r="N79"/>
  <c r="R79"/>
  <c r="T79"/>
  <c r="S79"/>
  <c r="Q79"/>
  <c r="M92"/>
  <c r="H92"/>
  <c r="N92"/>
  <c r="R92"/>
  <c r="T92"/>
  <c r="S92"/>
  <c r="Q92"/>
  <c r="M84"/>
  <c r="H84"/>
  <c r="N84"/>
  <c r="R84"/>
  <c r="T84"/>
  <c r="S84"/>
  <c r="Q84"/>
  <c r="M81"/>
  <c r="H81"/>
  <c r="N81"/>
  <c r="R81"/>
  <c r="T81"/>
  <c r="S81"/>
  <c r="Q81"/>
  <c r="M85"/>
  <c r="H85"/>
  <c r="N85"/>
  <c r="R85"/>
  <c r="T85"/>
  <c r="S85"/>
  <c r="Q85"/>
  <c r="M59"/>
  <c r="H59"/>
  <c r="N59"/>
  <c r="R59"/>
  <c r="T59"/>
  <c r="S59"/>
  <c r="Q59"/>
  <c r="M62"/>
  <c r="H62"/>
  <c r="N62"/>
  <c r="R62"/>
  <c r="T62"/>
  <c r="S62"/>
  <c r="Q62"/>
  <c r="M56"/>
  <c r="H56"/>
  <c r="N56"/>
  <c r="R56"/>
  <c r="T56"/>
  <c r="S56"/>
  <c r="Q56"/>
  <c r="M54"/>
  <c r="H54"/>
  <c r="N54"/>
  <c r="R54"/>
  <c r="T54"/>
  <c r="S54"/>
  <c r="Q54"/>
  <c r="M53"/>
  <c r="H53"/>
  <c r="N53"/>
  <c r="R53"/>
  <c r="T53"/>
  <c r="S53"/>
  <c r="Q53"/>
  <c r="M52"/>
  <c r="H52"/>
  <c r="N52"/>
  <c r="R52"/>
  <c r="T52"/>
  <c r="S52"/>
  <c r="Q52"/>
  <c r="H61"/>
  <c r="N61"/>
  <c r="R61"/>
  <c r="T61"/>
  <c r="S61"/>
  <c r="Q61"/>
  <c r="M58"/>
  <c r="H58"/>
  <c r="N58"/>
  <c r="R58"/>
  <c r="T58"/>
  <c r="S58"/>
  <c r="Q58"/>
  <c r="M49"/>
  <c r="H49"/>
  <c r="N49"/>
  <c r="R49"/>
  <c r="T49"/>
  <c r="S49"/>
  <c r="Q49"/>
  <c r="M51"/>
  <c r="H51"/>
  <c r="N51"/>
  <c r="R51"/>
  <c r="T51"/>
  <c r="S51"/>
  <c r="Q51"/>
  <c r="M47"/>
  <c r="H47"/>
  <c r="N47"/>
  <c r="R47"/>
  <c r="T47"/>
  <c r="S47"/>
  <c r="Q47"/>
  <c r="M21"/>
  <c r="H21"/>
  <c r="N21"/>
  <c r="R21"/>
  <c r="T21"/>
  <c r="S21"/>
  <c r="Q21"/>
  <c r="H18"/>
  <c r="M18"/>
  <c r="N18"/>
  <c r="Q18"/>
  <c r="R18"/>
  <c r="S18"/>
  <c r="T18"/>
  <c r="M26"/>
  <c r="H26"/>
  <c r="N26"/>
  <c r="R26"/>
  <c r="T26"/>
  <c r="S26"/>
  <c r="Q26"/>
  <c r="M29"/>
  <c r="H29"/>
  <c r="N29"/>
  <c r="R29"/>
  <c r="T29"/>
  <c r="S29"/>
  <c r="Q29"/>
  <c r="M19"/>
  <c r="H19"/>
  <c r="N19"/>
  <c r="R19"/>
  <c r="T19"/>
  <c r="S19"/>
  <c r="Q19"/>
  <c r="M14"/>
  <c r="H14"/>
  <c r="N14"/>
  <c r="R14"/>
  <c r="T14"/>
  <c r="S14"/>
  <c r="Q14"/>
  <c r="H20"/>
  <c r="M20"/>
  <c r="N20"/>
  <c r="Q20"/>
  <c r="R20"/>
  <c r="S20"/>
  <c r="T20"/>
  <c r="H25"/>
  <c r="M25"/>
  <c r="N25"/>
  <c r="Q25"/>
  <c r="R25"/>
  <c r="S25"/>
  <c r="T25"/>
  <c r="M12"/>
  <c r="H12"/>
  <c r="N12"/>
  <c r="R12"/>
  <c r="T12"/>
  <c r="S12"/>
  <c r="Q12"/>
  <c r="H28"/>
  <c r="M28"/>
  <c r="N28"/>
  <c r="Q28"/>
  <c r="R28"/>
  <c r="S28"/>
  <c r="T28"/>
  <c r="H13"/>
  <c r="M13"/>
  <c r="N13"/>
  <c r="Q13"/>
  <c r="R13"/>
  <c r="S13"/>
  <c r="T13"/>
  <c r="H15"/>
  <c r="M15"/>
  <c r="N15"/>
  <c r="Q15"/>
  <c r="R15"/>
  <c r="S15"/>
  <c r="T15"/>
  <c r="H11"/>
  <c r="M11"/>
  <c r="N11"/>
  <c r="Q11"/>
  <c r="R11"/>
  <c r="S11"/>
  <c r="T11"/>
  <c r="H16"/>
  <c r="M16"/>
  <c r="N16"/>
  <c r="Q16"/>
  <c r="R16"/>
  <c r="S16"/>
  <c r="T16"/>
  <c r="H30"/>
  <c r="M30"/>
  <c r="N30"/>
  <c r="Q30"/>
  <c r="R30"/>
  <c r="S30"/>
  <c r="T30"/>
  <c r="H8"/>
  <c r="M8"/>
  <c r="N8"/>
  <c r="Q8"/>
  <c r="R8"/>
  <c r="S8"/>
  <c r="T8"/>
  <c r="H9"/>
  <c r="M9"/>
  <c r="N9"/>
  <c r="Q9"/>
  <c r="R9"/>
  <c r="S9"/>
  <c r="T9"/>
  <c r="H22"/>
  <c r="M22"/>
  <c r="N22"/>
  <c r="Q22"/>
  <c r="R22"/>
  <c r="S22"/>
  <c r="T22"/>
  <c r="H23"/>
  <c r="M23"/>
  <c r="N23"/>
  <c r="Q23"/>
  <c r="R23"/>
  <c r="S23"/>
  <c r="T23"/>
  <c r="M8" i="8"/>
  <c r="H8"/>
  <c r="N8"/>
  <c r="R8"/>
  <c r="T8"/>
  <c r="S8"/>
  <c r="Q8"/>
  <c r="H12" i="22"/>
  <c r="M12"/>
  <c r="N12"/>
  <c r="Q12"/>
  <c r="R12"/>
  <c r="S12"/>
  <c r="T12"/>
  <c r="H4"/>
  <c r="M4"/>
  <c r="N4"/>
  <c r="Q4"/>
  <c r="R4"/>
  <c r="S4"/>
  <c r="T4"/>
  <c r="H20"/>
  <c r="M20"/>
  <c r="N20"/>
  <c r="Q20"/>
  <c r="R20"/>
  <c r="S20"/>
  <c r="T20"/>
  <c r="H22"/>
  <c r="M22"/>
  <c r="N22"/>
  <c r="Q22"/>
  <c r="R22"/>
  <c r="S22"/>
  <c r="T22"/>
  <c r="M18"/>
  <c r="Q18"/>
  <c r="H18"/>
  <c r="R18"/>
  <c r="S18"/>
  <c r="N18"/>
  <c r="T18"/>
  <c r="M10" i="19"/>
  <c r="Q10"/>
  <c r="H10"/>
  <c r="S10"/>
  <c r="M4"/>
  <c r="H4"/>
  <c r="N4"/>
  <c r="R4"/>
  <c r="H7" i="8"/>
  <c r="R7"/>
  <c r="M7"/>
  <c r="Q7"/>
  <c r="M4" i="9"/>
  <c r="H4"/>
  <c r="R4"/>
  <c r="M6" i="8"/>
  <c r="H6"/>
  <c r="R6"/>
  <c r="M4"/>
  <c r="Q4"/>
  <c r="H4"/>
  <c r="M4" i="3"/>
  <c r="Q4"/>
  <c r="H4"/>
  <c r="R4"/>
  <c r="M7"/>
  <c r="Q7"/>
  <c r="H7"/>
  <c r="M5"/>
  <c r="H5"/>
  <c r="R5"/>
  <c r="T4" i="19"/>
  <c r="Q4"/>
  <c r="S4"/>
  <c r="N10"/>
  <c r="R10"/>
  <c r="S4" i="8"/>
  <c r="S7"/>
  <c r="N6"/>
  <c r="N7"/>
  <c r="T7"/>
  <c r="S7" i="3"/>
  <c r="S4"/>
  <c r="R7"/>
  <c r="N4" i="9"/>
  <c r="T4"/>
  <c r="Q4"/>
  <c r="S4"/>
  <c r="N5" i="3"/>
  <c r="T5"/>
  <c r="T6" i="8"/>
  <c r="N4"/>
  <c r="R4"/>
  <c r="Q6"/>
  <c r="S6"/>
  <c r="Q5" i="3"/>
  <c r="S5"/>
  <c r="N7"/>
  <c r="N4"/>
  <c r="T10" i="19"/>
  <c r="T4" i="8"/>
  <c r="T4" i="3"/>
  <c r="T7"/>
</calcChain>
</file>

<file path=xl/sharedStrings.xml><?xml version="1.0" encoding="utf-8"?>
<sst xmlns="http://schemas.openxmlformats.org/spreadsheetml/2006/main" count="724" uniqueCount="165">
  <si>
    <t>Жим 1</t>
  </si>
  <si>
    <t>Жим 2</t>
  </si>
  <si>
    <t>Жим 3</t>
  </si>
  <si>
    <t>Лучший</t>
  </si>
  <si>
    <t>Ф.И.О.</t>
  </si>
  <si>
    <t>Возр. Категория</t>
  </si>
  <si>
    <t>Высота стоек</t>
  </si>
  <si>
    <t>Дивизион</t>
  </si>
  <si>
    <t>открытая</t>
  </si>
  <si>
    <t>Жим количество (разы)</t>
  </si>
  <si>
    <t>Сумма баллов (итог)</t>
  </si>
  <si>
    <t>Вес многоповтора</t>
  </si>
  <si>
    <t>Wilks Абсолютка</t>
  </si>
  <si>
    <t>ВИЛКС</t>
  </si>
  <si>
    <t>абсолют по 1 ЖИМУ</t>
  </si>
  <si>
    <t>абсолют 2 упр</t>
  </si>
  <si>
    <t>КАТЕГОРИЯ</t>
  </si>
  <si>
    <t>Общая абсолютка</t>
  </si>
  <si>
    <t>ЖД с дк</t>
  </si>
  <si>
    <t>Свой вес</t>
  </si>
  <si>
    <t>М3</t>
  </si>
  <si>
    <t>М4</t>
  </si>
  <si>
    <t>М1</t>
  </si>
  <si>
    <t>Звания</t>
  </si>
  <si>
    <t>ЖД с ДК</t>
  </si>
  <si>
    <t>ЖД люб</t>
  </si>
  <si>
    <t>Звание</t>
  </si>
  <si>
    <t>макс дк</t>
  </si>
  <si>
    <t>макс люб</t>
  </si>
  <si>
    <t>Залуцкая Светлана</t>
  </si>
  <si>
    <t>юниоры</t>
  </si>
  <si>
    <t>Симунина Юлия</t>
  </si>
  <si>
    <t>открытая 1/2</t>
  </si>
  <si>
    <t>Косолапенко Евгения</t>
  </si>
  <si>
    <t>Артамошина Анастасия</t>
  </si>
  <si>
    <t>Михалковская Валентина</t>
  </si>
  <si>
    <t>многоповт с дк</t>
  </si>
  <si>
    <t>Ильин Дмитрий</t>
  </si>
  <si>
    <t>Сурвило Валерий</t>
  </si>
  <si>
    <t>Усачев Игорь</t>
  </si>
  <si>
    <t>Лактюшин Сергей</t>
  </si>
  <si>
    <t>Борозна Денис</t>
  </si>
  <si>
    <t>Капатков Константин</t>
  </si>
  <si>
    <t>Каштанов Сергей</t>
  </si>
  <si>
    <t>Горовой Сергей</t>
  </si>
  <si>
    <t>Илькевич Александр</t>
  </si>
  <si>
    <t>Злотников Дмитрий</t>
  </si>
  <si>
    <t>Борисов Павел</t>
  </si>
  <si>
    <t>Гадзера Кирилл</t>
  </si>
  <si>
    <t>Олейник Дмитрий</t>
  </si>
  <si>
    <t>Ивченков Андрей</t>
  </si>
  <si>
    <t>Смелов Владислав</t>
  </si>
  <si>
    <t>Симановский Игорь</t>
  </si>
  <si>
    <t>Марченко Юрий</t>
  </si>
  <si>
    <t>Ситдиков Кирилл</t>
  </si>
  <si>
    <t>Крячко Алексей</t>
  </si>
  <si>
    <t>Калинин Кирилл</t>
  </si>
  <si>
    <t>Саргсян Тигран</t>
  </si>
  <si>
    <t>Корсак Павел</t>
  </si>
  <si>
    <t>Варанкин Артём</t>
  </si>
  <si>
    <t>Богатырский жим</t>
  </si>
  <si>
    <t>Семуков Сергей</t>
  </si>
  <si>
    <t>Герасимчик Игорь</t>
  </si>
  <si>
    <t>Луценко Андрей</t>
  </si>
  <si>
    <t>Богат. 160</t>
  </si>
  <si>
    <t>Шубцова Софья</t>
  </si>
  <si>
    <t>Савченко Антон</t>
  </si>
  <si>
    <t>Блетько Николай</t>
  </si>
  <si>
    <t>Журов Николай</t>
  </si>
  <si>
    <t>Шерман Дмитрий</t>
  </si>
  <si>
    <t>Матиевский Сергей</t>
  </si>
  <si>
    <t>Валивашенко Александр</t>
  </si>
  <si>
    <t>Ясинский Андрей</t>
  </si>
  <si>
    <t>Подрез Андрей</t>
  </si>
  <si>
    <t>Богдановский Александр</t>
  </si>
  <si>
    <t xml:space="preserve">Елисеев Виктор </t>
  </si>
  <si>
    <t>Волохо Андрей</t>
  </si>
  <si>
    <t>Елисеев Андрей</t>
  </si>
  <si>
    <t>Кравченко Игорь</t>
  </si>
  <si>
    <t>Мельников Алексей</t>
  </si>
  <si>
    <t>Слюньков Александр</t>
  </si>
  <si>
    <t>Масловский Павел</t>
  </si>
  <si>
    <t>Мазанович Юрий</t>
  </si>
  <si>
    <t>Лазуренко Сергей</t>
  </si>
  <si>
    <t>Гейсик Дмитрий</t>
  </si>
  <si>
    <t>многоповт люб</t>
  </si>
  <si>
    <t>Акинин Кирилл</t>
  </si>
  <si>
    <t>Полужанов Артём</t>
  </si>
  <si>
    <t>Янович Александр</t>
  </si>
  <si>
    <t>Малеев Сергей</t>
  </si>
  <si>
    <t>Романовский Василий</t>
  </si>
  <si>
    <t>Жуковский Антон</t>
  </si>
  <si>
    <t>Гончарёнок Вадим</t>
  </si>
  <si>
    <t>многоповт воен</t>
  </si>
  <si>
    <t>ЖД воен</t>
  </si>
  <si>
    <t>Категория</t>
  </si>
  <si>
    <t>макс воен</t>
  </si>
  <si>
    <t>многоповт софт (односл)</t>
  </si>
  <si>
    <t>Емельянов Николай</t>
  </si>
  <si>
    <t>макс софт (многосл)</t>
  </si>
  <si>
    <t>Залуцкий Роман</t>
  </si>
  <si>
    <t>ЖД софт (многосл)</t>
  </si>
  <si>
    <t>Албаев Рафаиль</t>
  </si>
  <si>
    <t>Котов Виктор</t>
  </si>
  <si>
    <t>Ковалевский Артем</t>
  </si>
  <si>
    <t>Яневич Дмитрий</t>
  </si>
  <si>
    <t xml:space="preserve">Новиченко Юрий </t>
  </si>
  <si>
    <t>Фомин Виталий</t>
  </si>
  <si>
    <t>мсмк</t>
  </si>
  <si>
    <t xml:space="preserve">Сирош Алексей </t>
  </si>
  <si>
    <t>Яковлев Юрий</t>
  </si>
  <si>
    <t xml:space="preserve">Шерстнёв Николай </t>
  </si>
  <si>
    <t>до 60 кг</t>
  </si>
  <si>
    <t>до 80 кг</t>
  </si>
  <si>
    <t>до 90 кг</t>
  </si>
  <si>
    <t>до 100 кг</t>
  </si>
  <si>
    <t>до 110 кг</t>
  </si>
  <si>
    <t>до 120 кг</t>
  </si>
  <si>
    <t>Место</t>
  </si>
  <si>
    <t>Жимовое двоеборье любители с ДК</t>
  </si>
  <si>
    <t xml:space="preserve">Сурвило Валерий </t>
  </si>
  <si>
    <t xml:space="preserve">Жуковский Антон </t>
  </si>
  <si>
    <t xml:space="preserve">Илькевич Александр </t>
  </si>
  <si>
    <t xml:space="preserve">Олейник Дмитрий </t>
  </si>
  <si>
    <t xml:space="preserve">Симановский Игорь </t>
  </si>
  <si>
    <t xml:space="preserve">Смелов Владислав </t>
  </si>
  <si>
    <t>Многоповторный жим с ДК</t>
  </si>
  <si>
    <t>Весовая категория</t>
  </si>
  <si>
    <t>Сумма баллов</t>
  </si>
  <si>
    <t>Очки</t>
  </si>
  <si>
    <t>Абсолютный зачет мужчины открытая</t>
  </si>
  <si>
    <t>Абсолютный зачет мужчины ветераны</t>
  </si>
  <si>
    <t xml:space="preserve">Борисов Павел </t>
  </si>
  <si>
    <t xml:space="preserve">Каштанов Сергей </t>
  </si>
  <si>
    <t xml:space="preserve">Горовой Сергей </t>
  </si>
  <si>
    <t xml:space="preserve">Симунина Юлия </t>
  </si>
  <si>
    <t xml:space="preserve">Усачев Игорь </t>
  </si>
  <si>
    <t>Жим на максимум с ДК</t>
  </si>
  <si>
    <t>до 70 кг</t>
  </si>
  <si>
    <t>свыше 100 кг</t>
  </si>
  <si>
    <t xml:space="preserve">Яневич Дмитрий </t>
  </si>
  <si>
    <t>Жимовое двоеборье</t>
  </si>
  <si>
    <t>свыше 130 кг</t>
  </si>
  <si>
    <t xml:space="preserve">Валивашенко Александр </t>
  </si>
  <si>
    <t>Многоповторный жим</t>
  </si>
  <si>
    <t xml:space="preserve">Акинин Кирилл </t>
  </si>
  <si>
    <t xml:space="preserve">Блетько Николай </t>
  </si>
  <si>
    <t xml:space="preserve">Волохо Андрей </t>
  </si>
  <si>
    <t xml:space="preserve">Гончарёнок Вадим </t>
  </si>
  <si>
    <t xml:space="preserve">Елисеев Андрей </t>
  </si>
  <si>
    <t xml:space="preserve">Малеев Сергей </t>
  </si>
  <si>
    <t xml:space="preserve">Подрез Андрей </t>
  </si>
  <si>
    <t xml:space="preserve">Романовский Василий </t>
  </si>
  <si>
    <t xml:space="preserve">Савченко Антон </t>
  </si>
  <si>
    <t xml:space="preserve">Семуков Сергей </t>
  </si>
  <si>
    <t xml:space="preserve">Слюньков Александр </t>
  </si>
  <si>
    <t xml:space="preserve">Шубцова Софья </t>
  </si>
  <si>
    <t>Жим на максимум</t>
  </si>
  <si>
    <t>ЖД Военный жим</t>
  </si>
  <si>
    <t>Военный многоповторный жим</t>
  </si>
  <si>
    <t>Военный жим на максимум</t>
  </si>
  <si>
    <t>до 130 кг</t>
  </si>
  <si>
    <t>ЖД Софт</t>
  </si>
  <si>
    <t>Софт жим на максимум</t>
  </si>
  <si>
    <t>Софт многоповторный жим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</si>
</sst>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4" borderId="0" xfId="0" applyFill="1"/>
    <xf numFmtId="0" fontId="9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5" borderId="0" xfId="0" applyFill="1"/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opLeftCell="A76" zoomScale="91" zoomScaleNormal="91" workbookViewId="0">
      <selection activeCell="L99" sqref="L99"/>
    </sheetView>
  </sheetViews>
  <sheetFormatPr defaultRowHeight="15"/>
  <cols>
    <col min="1" max="1" width="8.85546875" customWidth="1"/>
    <col min="2" max="2" width="29.7109375" customWidth="1"/>
    <col min="3" max="3" width="6.85546875" style="1" hidden="1" customWidth="1"/>
    <col min="4" max="4" width="14.42578125" customWidth="1"/>
    <col min="5" max="5" width="11.28515625" customWidth="1"/>
    <col min="6" max="6" width="9.28515625" customWidth="1"/>
    <col min="7" max="7" width="13" customWidth="1"/>
    <col min="8" max="8" width="9.140625" customWidth="1"/>
    <col min="9" max="9" width="7.7109375" hidden="1" customWidth="1"/>
    <col min="10" max="10" width="7.28515625" customWidth="1"/>
    <col min="11" max="11" width="7.140625" customWidth="1"/>
    <col min="12" max="12" width="7" customWidth="1"/>
    <col min="13" max="13" width="7.7109375" customWidth="1"/>
    <col min="14" max="14" width="11.28515625" hidden="1" customWidth="1"/>
    <col min="16" max="16" width="10.85546875" customWidth="1"/>
    <col min="18" max="18" width="8.140625" hidden="1" customWidth="1"/>
    <col min="19" max="19" width="10.7109375" hidden="1" customWidth="1"/>
    <col min="20" max="20" width="11.140625" customWidth="1"/>
  </cols>
  <sheetData>
    <row r="1" spans="1:20" s="1" customFormat="1" ht="27.75" customHeight="1">
      <c r="A1" s="64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2"/>
      <c r="T1" s="12"/>
    </row>
    <row r="2" spans="1:20" ht="45">
      <c r="A2" s="3" t="s">
        <v>118</v>
      </c>
      <c r="B2" s="3" t="s">
        <v>4</v>
      </c>
      <c r="C2" s="3" t="s">
        <v>23</v>
      </c>
      <c r="D2" s="3" t="s">
        <v>7</v>
      </c>
      <c r="E2" s="3" t="s">
        <v>16</v>
      </c>
      <c r="F2" s="4" t="s">
        <v>19</v>
      </c>
      <c r="G2" s="5" t="s">
        <v>5</v>
      </c>
      <c r="H2" s="3" t="s">
        <v>13</v>
      </c>
      <c r="I2" s="6" t="s">
        <v>6</v>
      </c>
      <c r="J2" s="3" t="s">
        <v>0</v>
      </c>
      <c r="K2" s="3" t="s">
        <v>1</v>
      </c>
      <c r="L2" s="3" t="s">
        <v>2</v>
      </c>
      <c r="M2" s="3" t="s">
        <v>3</v>
      </c>
      <c r="N2" s="4" t="s">
        <v>14</v>
      </c>
      <c r="O2" s="4" t="s">
        <v>11</v>
      </c>
      <c r="P2" s="4" t="s">
        <v>9</v>
      </c>
      <c r="Q2" s="4" t="s">
        <v>10</v>
      </c>
      <c r="R2" s="4" t="s">
        <v>15</v>
      </c>
      <c r="S2" s="4" t="s">
        <v>12</v>
      </c>
      <c r="T2" s="4" t="s">
        <v>17</v>
      </c>
    </row>
    <row r="3" spans="1:20" s="1" customFormat="1" ht="21">
      <c r="A3" s="61" t="s">
        <v>112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ht="15.75">
      <c r="A4" s="3">
        <v>1</v>
      </c>
      <c r="B4" s="24" t="s">
        <v>31</v>
      </c>
      <c r="C4" s="8"/>
      <c r="D4" s="2" t="s">
        <v>18</v>
      </c>
      <c r="E4" s="2">
        <v>60</v>
      </c>
      <c r="F4" s="9">
        <v>58.7</v>
      </c>
      <c r="G4" s="13" t="s">
        <v>30</v>
      </c>
      <c r="H4" s="10">
        <f>500/(594.31747775582-27.23842536447*$F4+0.82112226871*$F4^2-0.00930733913*$F4^3+0.00004731582*$F4^4-0.00000009054*$F4^5)</f>
        <v>1.1340344652602501</v>
      </c>
      <c r="I4" s="2">
        <v>9</v>
      </c>
      <c r="J4" s="2">
        <v>50</v>
      </c>
      <c r="K4" s="2">
        <v>55</v>
      </c>
      <c r="L4" s="2">
        <v>0</v>
      </c>
      <c r="M4" s="2">
        <f>MAX(J4:L4)</f>
        <v>55</v>
      </c>
      <c r="N4" s="11">
        <f>M4*50*H4</f>
        <v>3118.5947794656877</v>
      </c>
      <c r="O4" s="2">
        <v>30</v>
      </c>
      <c r="P4" s="2">
        <v>31</v>
      </c>
      <c r="Q4" s="2">
        <f>M4+P4</f>
        <v>86</v>
      </c>
      <c r="R4" s="11">
        <f>IF(E4=50,P4*O4*H4*0.9,IF(E4=60,P4*O4*H4*1,IF(E4=70,P4*O4*H4*1.05,IF(E4=80,P4*O4*H4*1.1,IF(E4=90,P4*O4*H4*1.15,IF(E4=100,P4*O4*H4*1.2,IF(E4=110,P4*O4*H4*1.25,IF(E4=120,P4*O4*H4*1.3,IF(E4=130,P4*O4*H4*1.35,IF(E4=140,P4*O4*H4*1.4,IF(E4=150,P4*O4*H4*1.45,IF(E4=160,P4*O4*H4*1.5,IF(E4=170,P4*O4*H4*1.55,IF(E4=180,P4*O4*H4*1.6,IF(E4=190,P4*O4*H4*1.65,IF(E4=200,P4*O4*H4*1.7,IF(E4=210,P4*O4*H4*1.75)))))))))))))))))</f>
        <v>1054.6520526920326</v>
      </c>
      <c r="S4" s="11">
        <f>H4*M4*50+H4*O4*P4*1</f>
        <v>4173.2468321577198</v>
      </c>
      <c r="T4" s="11">
        <f>N4+R4</f>
        <v>4173.2468321577198</v>
      </c>
    </row>
    <row r="5" spans="1:20" ht="16.5" customHeight="1">
      <c r="A5" s="41">
        <v>1</v>
      </c>
      <c r="B5" s="24" t="s">
        <v>29</v>
      </c>
      <c r="C5" s="7"/>
      <c r="D5" s="2" t="s">
        <v>18</v>
      </c>
      <c r="E5" s="7">
        <v>60</v>
      </c>
      <c r="F5" s="18">
        <v>52.8</v>
      </c>
      <c r="G5" s="18" t="s">
        <v>32</v>
      </c>
      <c r="H5" s="15">
        <f>500/(594.31747775582-27.23842536447*$F5+0.82112226871*$F5^2-0.00930733913*$F5^3+0.00004731582*$F5^4-0.00000009054*$F5^5)</f>
        <v>1.2319777501403617</v>
      </c>
      <c r="I5" s="7">
        <v>8</v>
      </c>
      <c r="J5" s="7">
        <v>42.5</v>
      </c>
      <c r="K5" s="7">
        <v>45</v>
      </c>
      <c r="L5" s="7">
        <v>0</v>
      </c>
      <c r="M5" s="7">
        <f>MAX(J5:L5)</f>
        <v>45</v>
      </c>
      <c r="N5" s="16">
        <f>M5*50*H5</f>
        <v>2771.9499378158139</v>
      </c>
      <c r="O5" s="7">
        <v>30</v>
      </c>
      <c r="P5" s="7">
        <v>26</v>
      </c>
      <c r="Q5" s="7">
        <f>M5+P5</f>
        <v>71</v>
      </c>
      <c r="R5" s="16">
        <f>IF(E5=50,P5*O5*H5*0.9,IF(E5=60,P5*O5*H5*1,IF(E5=70,P5*O5*H5*1.05,IF(E5=80,P5*O5*H5*1.1,IF(E5=90,P5*O5*H5*1.15,IF(E5=100,P5*O5*H5*1.2,IF(E5=110,P5*O5*H5*1.25,IF(E5=120,P5*O5*H5*1.3,IF(E5=130,P5*O5*H5*1.35,IF(E5=140,P5*O5*H5*1.4,IF(E5=150,P5*O5*H5*1.45,IF(E5=160,P5*O5*H5*1.5,IF(E5=170,P5*O5*H5*1.55,IF(E5=180,P5*O5*H5*1.6,IF(E5=190,P5*O5*H5*1.65,IF(E5=200,P5*O5*H5*1.7,IF(E5=210,P5*O5*H5*1.75)))))))))))))))))</f>
        <v>960.9426451094821</v>
      </c>
      <c r="S5" s="16">
        <f>H5*M5*50+H5*O5*P5*1</f>
        <v>3732.8925829252958</v>
      </c>
      <c r="T5" s="16">
        <f>N5+R5</f>
        <v>3732.8925829252958</v>
      </c>
    </row>
    <row r="6" spans="1:20" s="1" customFormat="1" ht="20.25" customHeight="1">
      <c r="A6" s="61" t="s">
        <v>113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ht="15.75">
      <c r="A7" s="3">
        <v>1</v>
      </c>
      <c r="B7" s="25" t="s">
        <v>33</v>
      </c>
      <c r="C7" s="2"/>
      <c r="D7" s="2" t="s">
        <v>18</v>
      </c>
      <c r="E7" s="2">
        <v>80</v>
      </c>
      <c r="F7" s="9">
        <v>73.599999999999994</v>
      </c>
      <c r="G7" s="9" t="s">
        <v>32</v>
      </c>
      <c r="H7" s="10">
        <f>500/(594.31747775582-27.23842536447*$F7+0.82112226871*$F7^2-0.00930733913*$F7^3+0.00004731582*$F7^4-0.00000009054*$F7^5)</f>
        <v>0.96209085202005451</v>
      </c>
      <c r="I7" s="2">
        <v>8</v>
      </c>
      <c r="J7" s="2">
        <v>45</v>
      </c>
      <c r="K7" s="2">
        <v>55</v>
      </c>
      <c r="L7" s="7">
        <v>0</v>
      </c>
      <c r="M7" s="2">
        <f>MAX(J7:L7)</f>
        <v>55</v>
      </c>
      <c r="N7" s="11">
        <f>M7*50*H7</f>
        <v>2645.74984305515</v>
      </c>
      <c r="O7" s="2">
        <v>40</v>
      </c>
      <c r="P7" s="2">
        <v>28</v>
      </c>
      <c r="Q7" s="2">
        <f>M7+P7</f>
        <v>83</v>
      </c>
      <c r="R7" s="11">
        <f>IF(E7=50,P7*O7*H7*0.9,IF(E7=60,P7*O7*H7*1,IF(E7=70,P7*O7*H7*1.05,IF(E7=80,P7*O7*H7*1.1,IF(E7=90,P7*O7*H7*1.15,IF(E7=100,P7*O7*H7*1.2,IF(E7=110,P7*O7*H7*1.25,IF(E7=120,P7*O7*H7*1.3,IF(E7=130,P7*O7*H7*1.35,IF(E7=140,P7*O7*H7*1.4,IF(E7=150,P7*O7*H7*1.45,IF(E7=160,P7*O7*H7*1.5,IF(E7=170,P7*O7*H7*1.55,IF(E7=180,P7*O7*H7*1.6,IF(E7=190,P7*O7*H7*1.65,IF(E7=200,P7*O7*H7*1.7,IF(E7=210,P7*O7*H7*1.75)))))))))))))))))</f>
        <v>1185.2959296887075</v>
      </c>
      <c r="S7" s="11">
        <f>H7*M7*50+H7*O7*P7*1</f>
        <v>3723.2915973176114</v>
      </c>
      <c r="T7" s="11">
        <f>N7+R7</f>
        <v>3831.0457727438575</v>
      </c>
    </row>
    <row r="8" spans="1:20" ht="15.75">
      <c r="A8" s="3">
        <v>1</v>
      </c>
      <c r="B8" s="24" t="s">
        <v>38</v>
      </c>
      <c r="C8" s="8"/>
      <c r="D8" s="2" t="s">
        <v>18</v>
      </c>
      <c r="E8" s="2">
        <v>80</v>
      </c>
      <c r="F8" s="9">
        <v>80</v>
      </c>
      <c r="G8" s="14" t="s">
        <v>22</v>
      </c>
      <c r="H8" s="10">
        <f>500/(-216.0475144+16.2606339*$F8-0.002388645*$F8^2-0.00113732*$F8^3+0.00000701863*$F8^4-0.00000001291*$F8^5)</f>
        <v>0.68269859016831691</v>
      </c>
      <c r="I8" s="2">
        <v>8</v>
      </c>
      <c r="J8" s="2">
        <v>135</v>
      </c>
      <c r="K8" s="2">
        <v>140</v>
      </c>
      <c r="L8" s="2">
        <v>145</v>
      </c>
      <c r="M8" s="2">
        <f>MAX(J8:L8)</f>
        <v>145</v>
      </c>
      <c r="N8" s="11">
        <f>M8*50*H8</f>
        <v>4949.5647787202979</v>
      </c>
      <c r="O8" s="2">
        <v>80</v>
      </c>
      <c r="P8" s="2">
        <v>28</v>
      </c>
      <c r="Q8" s="2">
        <f>M8+P8</f>
        <v>173</v>
      </c>
      <c r="R8" s="11">
        <f>IF(E8=60,P8*O8*H8*1,IF(E8=70,P8*O8*H8*1.05,IF(E8=80,P8*O8*H8*1.1,IF(E8=90,P8*O8*H8*1.15,IF(E8=100,P8*O8*H8*1.2,IF(E8=110,P8*O8*H8*1.25,IF(E8=120,P8*O8*H8*1.3,IF(E8=130,P8*O8*H8*1.35,IF(E8=140,P8*O8*H8*1.4,IF(E8=150,P8*O8*H8*1.45,IF(E8=160,P8*O8*H8*1.5,IF(E8=170,P8*O8*H8*1.55,IF(E8=180,P8*O8*H8*1.6,IF(E8=190,P8*O8*H8*1.65,IF(E8=200,P8*O8*H8*1.7,IF(E8=210,P8*O8*H8*1.75))))))))))))))))</f>
        <v>1682.169326174733</v>
      </c>
      <c r="S8" s="11">
        <f>H8*M8*50+H8*O8*P8*1</f>
        <v>6478.8096206973278</v>
      </c>
      <c r="T8" s="11">
        <f>N8+R8</f>
        <v>6631.7341048950311</v>
      </c>
    </row>
    <row r="9" spans="1:20" ht="15.75">
      <c r="A9" s="41">
        <v>1</v>
      </c>
      <c r="B9" s="27" t="s">
        <v>69</v>
      </c>
      <c r="C9" s="19"/>
      <c r="D9" s="2" t="s">
        <v>18</v>
      </c>
      <c r="E9" s="7">
        <v>80</v>
      </c>
      <c r="F9" s="18">
        <v>77.3</v>
      </c>
      <c r="G9" s="20" t="s">
        <v>20</v>
      </c>
      <c r="H9" s="15">
        <f>500/(-216.0475144+16.2606339*$F9-0.002388645*$F9^2-0.00113732*$F9^3+0.00000701863*$F9^4-0.00000001291*$F9^5)</f>
        <v>0.69805771419412854</v>
      </c>
      <c r="I9" s="7">
        <v>9</v>
      </c>
      <c r="J9" s="7">
        <v>130</v>
      </c>
      <c r="K9" s="7">
        <v>0</v>
      </c>
      <c r="L9" s="7">
        <v>0</v>
      </c>
      <c r="M9" s="7">
        <f>MAX(J9:L9)</f>
        <v>130</v>
      </c>
      <c r="N9" s="16">
        <f>M9*50*H9</f>
        <v>4537.3751422618352</v>
      </c>
      <c r="O9" s="7">
        <v>80</v>
      </c>
      <c r="P9" s="7">
        <v>25</v>
      </c>
      <c r="Q9" s="7">
        <f>M9+P9</f>
        <v>155</v>
      </c>
      <c r="R9" s="16">
        <f>IF(E9=60,P9*O9*H9*1,IF(E9=70,P9*O9*H9*1.05,IF(E9=80,P9*O9*H9*1.1,IF(E9=90,P9*O9*H9*1.15,IF(E9=100,P9*O9*H9*1.2,IF(E9=110,P9*O9*H9*1.25,IF(E9=120,P9*O9*H9*1.3,IF(E9=130,P9*O9*H9*1.35,IF(E9=140,P9*O9*H9*1.4,IF(E9=150,P9*O9*H9*1.45,IF(E9=160,P9*O9*H9*1.5,IF(E9=170,P9*O9*H9*1.55,IF(E9=180,P9*O9*H9*1.6,IF(E9=190,P9*O9*H9*1.65,IF(E9=200,P9*O9*H9*1.7,IF(E9=210,P9*O9*H9*1.75))))))))))))))))</f>
        <v>1535.7269712270829</v>
      </c>
      <c r="S9" s="16">
        <f>H9*M9*50+H9*O9*P9*1</f>
        <v>5933.4905706500922</v>
      </c>
      <c r="T9" s="16">
        <f>N9+R9</f>
        <v>6073.1021134889179</v>
      </c>
    </row>
    <row r="10" spans="1:20" s="1" customFormat="1" ht="21" customHeight="1">
      <c r="A10" s="61" t="s">
        <v>114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</row>
    <row r="11" spans="1:20" ht="15.75">
      <c r="A11" s="41">
        <v>1</v>
      </c>
      <c r="B11" s="37" t="s">
        <v>42</v>
      </c>
      <c r="C11" s="19"/>
      <c r="D11" s="7" t="s">
        <v>18</v>
      </c>
      <c r="E11" s="7">
        <v>90</v>
      </c>
      <c r="F11" s="7">
        <v>87.7</v>
      </c>
      <c r="G11" s="20" t="s">
        <v>30</v>
      </c>
      <c r="H11" s="15">
        <f t="shared" ref="H11:H16" si="0">500/(-216.0475144+16.2606339*$F11-0.002388645*$F11^2-0.00113732*$F11^3+0.00000701863*$F11^4-0.00000001291*$F11^5)</f>
        <v>0.64707902178752519</v>
      </c>
      <c r="I11" s="7">
        <v>11</v>
      </c>
      <c r="J11" s="7">
        <v>165</v>
      </c>
      <c r="K11" s="7">
        <v>170</v>
      </c>
      <c r="L11" s="7">
        <v>0</v>
      </c>
      <c r="M11" s="7">
        <f t="shared" ref="M11:M16" si="1">MAX(J11:L11)</f>
        <v>170</v>
      </c>
      <c r="N11" s="16">
        <f t="shared" ref="N11:N16" si="2">M11*50*H11</f>
        <v>5500.1716851939645</v>
      </c>
      <c r="O11" s="7">
        <v>90</v>
      </c>
      <c r="P11" s="7">
        <v>26</v>
      </c>
      <c r="Q11" s="7">
        <f t="shared" ref="Q11:Q16" si="3">M11+P11</f>
        <v>196</v>
      </c>
      <c r="R11" s="16">
        <f t="shared" ref="R11:R16" si="4">IF(E11=60,P11*O11*H11*1,IF(E11=70,P11*O11*H11*1.05,IF(E11=80,P11*O11*H11*1.1,IF(E11=90,P11*O11*H11*1.15,IF(E11=100,P11*O11*H11*1.2,IF(E11=110,P11*O11*H11*1.25,IF(E11=120,P11*O11*H11*1.3,IF(E11=130,P11*O11*H11*1.35,IF(E11=140,P11*O11*H11*1.4,IF(E11=150,P11*O11*H11*1.45,IF(E11=160,P11*O11*H11*1.5,IF(E11=170,P11*O11*H11*1.55,IF(E11=180,P11*O11*H11*1.6,IF(E11=190,P11*O11*H11*1.65,IF(E11=200,P11*O11*H11*1.7,IF(E11=210,P11*O11*H11*1.75))))))))))))))))</f>
        <v>1741.2896476302303</v>
      </c>
      <c r="S11" s="16">
        <f>H11*M11*50+H11*O11*P11</f>
        <v>7014.3365961767722</v>
      </c>
      <c r="T11" s="16">
        <f t="shared" ref="T11:T16" si="5">N11+R11</f>
        <v>7241.4613328241949</v>
      </c>
    </row>
    <row r="12" spans="1:20" ht="15.75">
      <c r="A12" s="3">
        <v>1</v>
      </c>
      <c r="B12" s="24" t="s">
        <v>45</v>
      </c>
      <c r="C12" s="8"/>
      <c r="D12" s="2" t="s">
        <v>24</v>
      </c>
      <c r="E12" s="2">
        <v>90</v>
      </c>
      <c r="F12" s="9">
        <v>85.3</v>
      </c>
      <c r="G12" s="9" t="s">
        <v>8</v>
      </c>
      <c r="H12" s="10">
        <f t="shared" si="0"/>
        <v>0.65702791060759047</v>
      </c>
      <c r="I12" s="2">
        <v>8</v>
      </c>
      <c r="J12" s="2">
        <v>140</v>
      </c>
      <c r="K12" s="2">
        <v>150</v>
      </c>
      <c r="L12" s="2">
        <v>155</v>
      </c>
      <c r="M12" s="2">
        <f t="shared" si="1"/>
        <v>155</v>
      </c>
      <c r="N12" s="11">
        <f t="shared" si="2"/>
        <v>5091.966307208826</v>
      </c>
      <c r="O12" s="2">
        <v>90</v>
      </c>
      <c r="P12" s="2">
        <v>30</v>
      </c>
      <c r="Q12" s="2">
        <f t="shared" si="3"/>
        <v>185</v>
      </c>
      <c r="R12" s="11">
        <f t="shared" si="4"/>
        <v>2040.0716624365682</v>
      </c>
      <c r="S12" s="11">
        <f>H12*M12*50+H12*O12*P12*1</f>
        <v>6865.9416658493201</v>
      </c>
      <c r="T12" s="11">
        <f t="shared" si="5"/>
        <v>7132.0379696453947</v>
      </c>
    </row>
    <row r="13" spans="1:20" ht="15.75">
      <c r="A13" s="3"/>
      <c r="B13" s="25" t="s">
        <v>48</v>
      </c>
      <c r="C13" s="8"/>
      <c r="D13" s="2" t="s">
        <v>24</v>
      </c>
      <c r="E13" s="2">
        <v>90</v>
      </c>
      <c r="F13" s="9">
        <v>88.6</v>
      </c>
      <c r="G13" s="9" t="s">
        <v>8</v>
      </c>
      <c r="H13" s="10">
        <f t="shared" si="0"/>
        <v>0.64358604163625543</v>
      </c>
      <c r="I13" s="2">
        <v>11</v>
      </c>
      <c r="J13" s="2">
        <v>0</v>
      </c>
      <c r="K13" s="2">
        <v>0</v>
      </c>
      <c r="L13" s="2">
        <v>132.5</v>
      </c>
      <c r="M13" s="2">
        <f t="shared" si="1"/>
        <v>132.5</v>
      </c>
      <c r="N13" s="11">
        <f t="shared" si="2"/>
        <v>4263.7575258401921</v>
      </c>
      <c r="O13" s="2">
        <v>90</v>
      </c>
      <c r="P13" s="2">
        <v>20</v>
      </c>
      <c r="Q13" s="2">
        <f t="shared" si="3"/>
        <v>152.5</v>
      </c>
      <c r="R13" s="11">
        <f t="shared" si="4"/>
        <v>1332.2231061870486</v>
      </c>
      <c r="S13" s="11">
        <f>H13*M13*50+H13*O13*P13*1.1</f>
        <v>5538.0578882799782</v>
      </c>
      <c r="T13" s="11">
        <f t="shared" si="5"/>
        <v>5595.980632027241</v>
      </c>
    </row>
    <row r="14" spans="1:20" s="28" customFormat="1" ht="15.75">
      <c r="A14" s="3">
        <v>2</v>
      </c>
      <c r="B14" s="24" t="s">
        <v>43</v>
      </c>
      <c r="C14" s="2"/>
      <c r="D14" s="2" t="s">
        <v>24</v>
      </c>
      <c r="E14" s="2">
        <v>90</v>
      </c>
      <c r="F14" s="9">
        <v>85.6</v>
      </c>
      <c r="G14" s="9" t="s">
        <v>8</v>
      </c>
      <c r="H14" s="10">
        <f t="shared" si="0"/>
        <v>0.65573169148006272</v>
      </c>
      <c r="I14" s="2">
        <v>10</v>
      </c>
      <c r="J14" s="7">
        <v>140</v>
      </c>
      <c r="K14" s="7">
        <v>147.5</v>
      </c>
      <c r="L14" s="7">
        <v>155</v>
      </c>
      <c r="M14" s="2">
        <f t="shared" si="1"/>
        <v>155</v>
      </c>
      <c r="N14" s="11">
        <f t="shared" si="2"/>
        <v>5081.9206089704858</v>
      </c>
      <c r="O14" s="2">
        <v>90</v>
      </c>
      <c r="P14" s="2">
        <v>25</v>
      </c>
      <c r="Q14" s="2">
        <f t="shared" si="3"/>
        <v>180</v>
      </c>
      <c r="R14" s="11">
        <f t="shared" si="4"/>
        <v>1696.7057517046621</v>
      </c>
      <c r="S14" s="11">
        <f>H14*M14*50+H14*O14*P14*1.05</f>
        <v>6631.0867300921345</v>
      </c>
      <c r="T14" s="11">
        <f t="shared" si="5"/>
        <v>6778.6263606751481</v>
      </c>
    </row>
    <row r="15" spans="1:20" ht="15.75">
      <c r="A15" s="3">
        <v>3</v>
      </c>
      <c r="B15" s="24" t="s">
        <v>44</v>
      </c>
      <c r="C15" s="8"/>
      <c r="D15" s="2" t="s">
        <v>24</v>
      </c>
      <c r="E15" s="2">
        <v>90</v>
      </c>
      <c r="F15" s="9">
        <v>87.3</v>
      </c>
      <c r="G15" s="9" t="s">
        <v>8</v>
      </c>
      <c r="H15" s="10">
        <f t="shared" si="0"/>
        <v>0.64867194205924805</v>
      </c>
      <c r="I15" s="2">
        <v>10</v>
      </c>
      <c r="J15" s="2">
        <v>145</v>
      </c>
      <c r="K15" s="2">
        <v>155</v>
      </c>
      <c r="L15" s="2">
        <v>0</v>
      </c>
      <c r="M15" s="2">
        <f t="shared" si="1"/>
        <v>155</v>
      </c>
      <c r="N15" s="11">
        <f t="shared" si="2"/>
        <v>5027.2075509591723</v>
      </c>
      <c r="O15" s="2">
        <v>90</v>
      </c>
      <c r="P15" s="2">
        <v>24</v>
      </c>
      <c r="Q15" s="2">
        <f t="shared" si="3"/>
        <v>179</v>
      </c>
      <c r="R15" s="11">
        <f t="shared" si="4"/>
        <v>1611.3011040751721</v>
      </c>
      <c r="S15" s="11">
        <f>H15*M15*50+H15*O15*P15*1</f>
        <v>6428.3389458071479</v>
      </c>
      <c r="T15" s="11">
        <f t="shared" si="5"/>
        <v>6638.508655034344</v>
      </c>
    </row>
    <row r="16" spans="1:20" ht="15.75">
      <c r="A16" s="3">
        <v>1</v>
      </c>
      <c r="B16" s="25" t="s">
        <v>37</v>
      </c>
      <c r="C16" s="8"/>
      <c r="D16" s="2" t="s">
        <v>18</v>
      </c>
      <c r="E16" s="2">
        <v>90</v>
      </c>
      <c r="F16" s="9">
        <v>89.7</v>
      </c>
      <c r="G16" s="14" t="s">
        <v>22</v>
      </c>
      <c r="H16" s="10">
        <f t="shared" si="0"/>
        <v>0.63948255723602443</v>
      </c>
      <c r="I16" s="2">
        <v>10</v>
      </c>
      <c r="J16" s="7">
        <v>137.5</v>
      </c>
      <c r="K16" s="7">
        <v>142.5</v>
      </c>
      <c r="L16" s="7">
        <v>150</v>
      </c>
      <c r="M16" s="2">
        <f t="shared" si="1"/>
        <v>150</v>
      </c>
      <c r="N16" s="11">
        <f t="shared" si="2"/>
        <v>4796.1191792701829</v>
      </c>
      <c r="O16" s="2">
        <v>90</v>
      </c>
      <c r="P16" s="2">
        <v>28</v>
      </c>
      <c r="Q16" s="2">
        <f t="shared" si="3"/>
        <v>178</v>
      </c>
      <c r="R16" s="11">
        <f t="shared" si="4"/>
        <v>1853.2204508699986</v>
      </c>
      <c r="S16" s="11">
        <f>H16*M16*50+H16*O16*P16*1.05</f>
        <v>6488.1900257167035</v>
      </c>
      <c r="T16" s="11">
        <f t="shared" si="5"/>
        <v>6649.3396301401817</v>
      </c>
    </row>
    <row r="17" spans="1:20" s="1" customFormat="1" ht="21" customHeight="1">
      <c r="A17" s="61" t="s">
        <v>115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</row>
    <row r="18" spans="1:20" ht="15.75">
      <c r="A18" s="3">
        <v>3</v>
      </c>
      <c r="B18" s="24" t="s">
        <v>47</v>
      </c>
      <c r="C18" s="8"/>
      <c r="D18" s="2" t="s">
        <v>24</v>
      </c>
      <c r="E18" s="2">
        <v>100</v>
      </c>
      <c r="F18" s="9">
        <v>97.9</v>
      </c>
      <c r="G18" s="9" t="s">
        <v>8</v>
      </c>
      <c r="H18" s="10">
        <f t="shared" ref="H18:H23" si="6">500/(-216.0475144+16.2606339*$F18-0.002388645*$F18^2-0.00113732*$F18^3+0.00000701863*$F18^4-0.00000001291*$F18^5)</f>
        <v>0.61391304965705884</v>
      </c>
      <c r="I18" s="2">
        <v>10</v>
      </c>
      <c r="J18" s="2">
        <v>0</v>
      </c>
      <c r="K18" s="2">
        <v>0</v>
      </c>
      <c r="L18" s="2">
        <v>0</v>
      </c>
      <c r="M18" s="2">
        <f t="shared" ref="M18:M23" si="7">MAX(J18:L18)</f>
        <v>0</v>
      </c>
      <c r="N18" s="11">
        <f t="shared" ref="N18:N23" si="8">M18*50*H18</f>
        <v>0</v>
      </c>
      <c r="O18" s="2">
        <v>100</v>
      </c>
      <c r="P18" s="2">
        <v>5</v>
      </c>
      <c r="Q18" s="2">
        <f t="shared" ref="Q18:Q23" si="9">M18+P18</f>
        <v>5</v>
      </c>
      <c r="R18" s="11">
        <f t="shared" ref="R18:R23" si="10">IF(E18=60,P18*O18*H18*1,IF(E18=70,P18*O18*H18*1.05,IF(E18=80,P18*O18*H18*1.1,IF(E18=90,P18*O18*H18*1.15,IF(E18=100,P18*O18*H18*1.2,IF(E18=110,P18*O18*H18*1.25,IF(E18=120,P18*O18*H18*1.3,IF(E18=130,P18*O18*H18*1.35,IF(E18=140,P18*O18*H18*1.4,IF(E18=150,P18*O18*H18*1.45,IF(E18=160,P18*O18*H18*1.5,IF(E18=170,P18*O18*H18*1.55,IF(E18=180,P18*O18*H18*1.6,IF(E18=190,P18*O18*H18*1.65,IF(E18=200,P18*O18*H18*1.7,IF(E18=210,P18*O18*H18*1.75))))))))))))))))</f>
        <v>368.34782979423534</v>
      </c>
      <c r="S18" s="11">
        <f>H18*M18*50+H18*O18*P18*1</f>
        <v>306.95652482852944</v>
      </c>
      <c r="T18" s="11">
        <f t="shared" ref="T18:T23" si="11">N18+R18</f>
        <v>368.34782979423534</v>
      </c>
    </row>
    <row r="19" spans="1:20" ht="15.75">
      <c r="A19" s="3">
        <v>1</v>
      </c>
      <c r="B19" s="24" t="s">
        <v>49</v>
      </c>
      <c r="C19" s="8"/>
      <c r="D19" s="2" t="s">
        <v>24</v>
      </c>
      <c r="E19" s="2">
        <v>100</v>
      </c>
      <c r="F19" s="9">
        <v>96.7</v>
      </c>
      <c r="G19" s="9" t="s">
        <v>8</v>
      </c>
      <c r="H19" s="10">
        <f t="shared" si="6"/>
        <v>0.6171590044790829</v>
      </c>
      <c r="I19" s="2">
        <v>10</v>
      </c>
      <c r="J19" s="2">
        <v>155</v>
      </c>
      <c r="K19" s="2">
        <v>165</v>
      </c>
      <c r="L19" s="2">
        <v>175</v>
      </c>
      <c r="M19" s="2">
        <f t="shared" si="7"/>
        <v>175</v>
      </c>
      <c r="N19" s="11">
        <f t="shared" si="8"/>
        <v>5400.1412891919754</v>
      </c>
      <c r="O19" s="2">
        <v>100</v>
      </c>
      <c r="P19" s="2">
        <v>24</v>
      </c>
      <c r="Q19" s="2">
        <f t="shared" si="9"/>
        <v>199</v>
      </c>
      <c r="R19" s="11">
        <f t="shared" si="10"/>
        <v>1777.4179328997586</v>
      </c>
      <c r="S19" s="11">
        <f>H19*M19*50+H19*O19*P19</f>
        <v>6881.3228999417743</v>
      </c>
      <c r="T19" s="11">
        <f t="shared" si="11"/>
        <v>7177.5592220917342</v>
      </c>
    </row>
    <row r="20" spans="1:20" ht="15.75">
      <c r="A20" s="3">
        <v>2</v>
      </c>
      <c r="B20" s="25" t="s">
        <v>46</v>
      </c>
      <c r="C20" s="8"/>
      <c r="D20" s="2" t="s">
        <v>24</v>
      </c>
      <c r="E20" s="2">
        <v>100</v>
      </c>
      <c r="F20" s="9">
        <v>95.3</v>
      </c>
      <c r="G20" s="9" t="s">
        <v>8</v>
      </c>
      <c r="H20" s="10">
        <f t="shared" si="6"/>
        <v>0.62114503494419115</v>
      </c>
      <c r="I20" s="2">
        <v>11</v>
      </c>
      <c r="J20" s="2">
        <v>145</v>
      </c>
      <c r="K20" s="2">
        <v>155</v>
      </c>
      <c r="L20" s="2">
        <v>0</v>
      </c>
      <c r="M20" s="2">
        <f t="shared" si="7"/>
        <v>155</v>
      </c>
      <c r="N20" s="11">
        <f t="shared" si="8"/>
        <v>4813.8740208174813</v>
      </c>
      <c r="O20" s="2">
        <v>100</v>
      </c>
      <c r="P20" s="2">
        <v>22</v>
      </c>
      <c r="Q20" s="2">
        <f t="shared" si="9"/>
        <v>177</v>
      </c>
      <c r="R20" s="11">
        <f t="shared" si="10"/>
        <v>1639.8228922526648</v>
      </c>
      <c r="S20" s="11">
        <f>H20*M20*50+H20*O20*P20*1</f>
        <v>6180.3930976947022</v>
      </c>
      <c r="T20" s="11">
        <f t="shared" si="11"/>
        <v>6453.6969130701464</v>
      </c>
    </row>
    <row r="21" spans="1:20" s="1" customFormat="1" ht="15.75">
      <c r="A21" s="3">
        <v>1</v>
      </c>
      <c r="B21" s="24" t="s">
        <v>111</v>
      </c>
      <c r="C21" s="8"/>
      <c r="D21" s="2" t="s">
        <v>18</v>
      </c>
      <c r="E21" s="2">
        <v>100</v>
      </c>
      <c r="F21" s="9">
        <v>97</v>
      </c>
      <c r="G21" s="23" t="s">
        <v>21</v>
      </c>
      <c r="H21" s="10">
        <f t="shared" si="6"/>
        <v>0.61633307687530192</v>
      </c>
      <c r="I21" s="2">
        <v>11</v>
      </c>
      <c r="J21" s="2">
        <v>150</v>
      </c>
      <c r="K21" s="2">
        <v>160</v>
      </c>
      <c r="L21" s="7">
        <v>165</v>
      </c>
      <c r="M21" s="2">
        <f t="shared" si="7"/>
        <v>165</v>
      </c>
      <c r="N21" s="11">
        <f t="shared" si="8"/>
        <v>5084.7478842212413</v>
      </c>
      <c r="O21" s="2">
        <v>100</v>
      </c>
      <c r="P21" s="2">
        <v>22</v>
      </c>
      <c r="Q21" s="2">
        <f t="shared" si="9"/>
        <v>187</v>
      </c>
      <c r="R21" s="11">
        <f t="shared" si="10"/>
        <v>1627.1193229507969</v>
      </c>
      <c r="S21" s="11">
        <f>H21*M21*50+H21*O21*P21*1.05</f>
        <v>6508.4772918031886</v>
      </c>
      <c r="T21" s="11">
        <f t="shared" si="11"/>
        <v>6711.8672071720384</v>
      </c>
    </row>
    <row r="22" spans="1:20" s="21" customFormat="1" ht="15.75">
      <c r="A22" s="3">
        <v>1</v>
      </c>
      <c r="B22" s="25" t="s">
        <v>39</v>
      </c>
      <c r="C22" s="8"/>
      <c r="D22" s="2" t="s">
        <v>18</v>
      </c>
      <c r="E22" s="2">
        <v>100</v>
      </c>
      <c r="F22" s="9">
        <v>95.8</v>
      </c>
      <c r="G22" s="13" t="s">
        <v>20</v>
      </c>
      <c r="H22" s="10">
        <f t="shared" si="6"/>
        <v>0.61969615615848228</v>
      </c>
      <c r="I22" s="2">
        <v>10</v>
      </c>
      <c r="J22" s="2">
        <v>135</v>
      </c>
      <c r="K22" s="2">
        <v>145</v>
      </c>
      <c r="L22" s="2">
        <v>150</v>
      </c>
      <c r="M22" s="2">
        <f t="shared" si="7"/>
        <v>150</v>
      </c>
      <c r="N22" s="11">
        <f t="shared" si="8"/>
        <v>4647.7211711886175</v>
      </c>
      <c r="O22" s="2">
        <v>100</v>
      </c>
      <c r="P22" s="2">
        <v>18</v>
      </c>
      <c r="Q22" s="2">
        <f t="shared" si="9"/>
        <v>168</v>
      </c>
      <c r="R22" s="11">
        <f t="shared" si="10"/>
        <v>1338.5436973023218</v>
      </c>
      <c r="S22" s="11">
        <f>H22*M22*50+H22*O22*P22*1</f>
        <v>5763.1742522738841</v>
      </c>
      <c r="T22" s="11">
        <f t="shared" si="11"/>
        <v>5986.2648684909391</v>
      </c>
    </row>
    <row r="23" spans="1:20" ht="15.75">
      <c r="A23" s="3">
        <v>2</v>
      </c>
      <c r="B23" s="24" t="s">
        <v>40</v>
      </c>
      <c r="C23" s="8"/>
      <c r="D23" s="2" t="s">
        <v>18</v>
      </c>
      <c r="E23" s="2">
        <v>100</v>
      </c>
      <c r="F23" s="9">
        <v>98</v>
      </c>
      <c r="G23" s="23" t="s">
        <v>20</v>
      </c>
      <c r="H23" s="10">
        <f t="shared" si="6"/>
        <v>0.61364941513740145</v>
      </c>
      <c r="I23" s="2">
        <v>10</v>
      </c>
      <c r="J23" s="2">
        <v>130</v>
      </c>
      <c r="K23" s="2">
        <v>140</v>
      </c>
      <c r="L23" s="7">
        <v>147.5</v>
      </c>
      <c r="M23" s="2">
        <f t="shared" si="7"/>
        <v>147.5</v>
      </c>
      <c r="N23" s="11">
        <f t="shared" si="8"/>
        <v>4525.6644366383362</v>
      </c>
      <c r="O23" s="2">
        <v>100</v>
      </c>
      <c r="P23" s="2">
        <v>16</v>
      </c>
      <c r="Q23" s="2">
        <f t="shared" si="9"/>
        <v>163.5</v>
      </c>
      <c r="R23" s="11">
        <f t="shared" si="10"/>
        <v>1178.2068770638109</v>
      </c>
      <c r="S23" s="11">
        <f>H23*M23*50+H23*O23*P23*1.05</f>
        <v>5556.59545406917</v>
      </c>
      <c r="T23" s="11">
        <f t="shared" si="11"/>
        <v>5703.8713137021468</v>
      </c>
    </row>
    <row r="24" spans="1:20" s="1" customFormat="1" ht="21" customHeight="1">
      <c r="A24" s="61" t="s">
        <v>116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1:20" s="1" customFormat="1" ht="15.75">
      <c r="A25" s="3">
        <v>1</v>
      </c>
      <c r="B25" s="24" t="s">
        <v>50</v>
      </c>
      <c r="C25" s="8"/>
      <c r="D25" s="2" t="s">
        <v>24</v>
      </c>
      <c r="E25" s="2">
        <v>110</v>
      </c>
      <c r="F25" s="18">
        <v>105.5</v>
      </c>
      <c r="G25" s="9" t="s">
        <v>8</v>
      </c>
      <c r="H25" s="15">
        <f>500/(-216.0475144+16.2606339*$F25-0.002388645*$F25^2-0.00113732*$F25^3+0.00000701863*$F25^4-0.00000001291*$F25^5)</f>
        <v>0.59656503031966723</v>
      </c>
      <c r="I25" s="7">
        <v>9</v>
      </c>
      <c r="J25" s="7">
        <v>180</v>
      </c>
      <c r="K25" s="7">
        <v>190</v>
      </c>
      <c r="L25" s="7">
        <v>0</v>
      </c>
      <c r="M25" s="7">
        <f>MAX(J25:L25)</f>
        <v>190</v>
      </c>
      <c r="N25" s="16">
        <f>M25*50*H25</f>
        <v>5667.3677880368386</v>
      </c>
      <c r="O25" s="2">
        <v>110</v>
      </c>
      <c r="P25" s="7">
        <v>25</v>
      </c>
      <c r="Q25" s="7">
        <f>M25+P25</f>
        <v>215</v>
      </c>
      <c r="R25" s="16">
        <f>IF(E25=60,P25*O25*H25*1,IF(E25=70,P25*O25*H25*1.05,IF(E25=80,P25*O25*H25*1.1,IF(E25=90,P25*O25*H25*1.15,IF(E25=100,P25*O25*H25*1.2,IF(E25=110,P25*O25*H25*1.25,IF(E25=120,P25*O25*H25*1.3,IF(E25=130,P25*O25*H25*1.35,IF(E25=140,P25*O25*H25*1.4,IF(E25=150,P25*O25*H25*1.45,IF(E25=160,P25*O25*H25*1.5,IF(E25=170,P25*O25*H25*1.55,IF(E25=180,P25*O25*H25*1.6,IF(E25=190,P25*O25*H25*1.65,IF(E25=200,P25*O25*H25*1.7,IF(E25=210,P25*O25*H25*1.75))))))))))))))))</f>
        <v>2050.6922917238562</v>
      </c>
      <c r="S25" s="16">
        <f>H25*M25*50+H25*O25*P25</f>
        <v>7307.9216214159233</v>
      </c>
      <c r="T25" s="11">
        <f>N25+R25</f>
        <v>7718.0600797606949</v>
      </c>
    </row>
    <row r="26" spans="1:20" ht="15.75">
      <c r="A26" s="3">
        <v>2</v>
      </c>
      <c r="B26" s="24" t="s">
        <v>51</v>
      </c>
      <c r="C26" s="8"/>
      <c r="D26" s="2" t="s">
        <v>24</v>
      </c>
      <c r="E26" s="2">
        <v>110</v>
      </c>
      <c r="F26" s="18">
        <v>104.5</v>
      </c>
      <c r="G26" s="9" t="s">
        <v>8</v>
      </c>
      <c r="H26" s="15">
        <f>500/(-216.0475144+16.2606339*$F26-0.002388645*$F26^2-0.00113732*$F26^3+0.00000701863*$F26^4-0.00000001291*$F26^5)</f>
        <v>0.59856177714345904</v>
      </c>
      <c r="I26" s="7">
        <v>8</v>
      </c>
      <c r="J26" s="7">
        <v>150</v>
      </c>
      <c r="K26" s="7">
        <v>167.5</v>
      </c>
      <c r="L26" s="7">
        <v>170</v>
      </c>
      <c r="M26" s="7">
        <f>MAX(J26:L26)</f>
        <v>170</v>
      </c>
      <c r="N26" s="16">
        <f>M26*50*H26</f>
        <v>5087.7751057194018</v>
      </c>
      <c r="O26" s="2">
        <v>110</v>
      </c>
      <c r="P26" s="7">
        <v>22</v>
      </c>
      <c r="Q26" s="7">
        <f>M26+P26</f>
        <v>192</v>
      </c>
      <c r="R26" s="16">
        <f>IF(E26=60,P26*O26*H26*1,IF(E26=70,P26*O26*H26*1.05,IF(E26=80,P26*O26*H26*1.1,IF(E26=90,P26*O26*H26*1.15,IF(E26=100,P26*O26*H26*1.2,IF(E26=110,P26*O26*H26*1.25,IF(E26=120,P26*O26*H26*1.3,IF(E26=130,P26*O26*H26*1.35,IF(E26=140,P26*O26*H26*1.4,IF(E26=150,P26*O26*H26*1.45,IF(E26=160,P26*O26*H26*1.5,IF(E26=170,P26*O26*H26*1.55,IF(E26=180,P26*O26*H26*1.6,IF(E26=190,P26*O26*H26*1.65,IF(E26=200,P26*O26*H26*1.7,IF(E26=210,P26*O26*H26*1.75))))))))))))))))</f>
        <v>1810.6493758589636</v>
      </c>
      <c r="S26" s="16">
        <f>H26*M26*50+H26*O26*P26</f>
        <v>6536.2946064065727</v>
      </c>
      <c r="T26" s="11">
        <f>N26+R26</f>
        <v>6898.4244815783659</v>
      </c>
    </row>
    <row r="27" spans="1:20" s="1" customFormat="1" ht="21" customHeight="1">
      <c r="A27" s="61" t="s">
        <v>117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</row>
    <row r="28" spans="1:20" ht="15.75">
      <c r="A28" s="41">
        <v>3</v>
      </c>
      <c r="B28" s="25" t="s">
        <v>91</v>
      </c>
      <c r="C28" s="7"/>
      <c r="D28" s="2" t="s">
        <v>24</v>
      </c>
      <c r="E28" s="7">
        <v>120</v>
      </c>
      <c r="F28" s="18">
        <v>114.5</v>
      </c>
      <c r="G28" s="18" t="s">
        <v>8</v>
      </c>
      <c r="H28" s="15">
        <f>500/(-216.0475144+16.2606339*$F28-0.002388645*$F28^2-0.00113732*$F28^3+0.00000701863*$F28^4-0.00000001291*$F28^5)</f>
        <v>0.5817309067043589</v>
      </c>
      <c r="I28" s="7">
        <v>14</v>
      </c>
      <c r="J28" s="7">
        <v>175</v>
      </c>
      <c r="K28" s="7">
        <v>185</v>
      </c>
      <c r="L28" s="7">
        <v>0</v>
      </c>
      <c r="M28" s="7">
        <f>MAX(J28:L28)</f>
        <v>185</v>
      </c>
      <c r="N28" s="16">
        <f>M28*50*H28</f>
        <v>5381.0108870153199</v>
      </c>
      <c r="O28" s="7">
        <v>120</v>
      </c>
      <c r="P28" s="7">
        <v>23</v>
      </c>
      <c r="Q28" s="7">
        <f>M28+P28</f>
        <v>208</v>
      </c>
      <c r="R28" s="16">
        <f>IF(E28=60,P28*O28*H28*1,IF(E28=70,P28*O28*H28*1.05,IF(E28=80,P28*O28*H28*1.1,IF(E28=90,P28*O28*H28*1.15,IF(E28=100,P28*O28*H28*1.2,IF(E28=110,P28*O28*H28*1.25,IF(E28=120,P28*O28*H28*1.3,IF(E28=130,P28*O28*H28*1.35,IF(E28=140,P28*O28*H28*1.4,IF(E28=150,P28*O28*H28*1.45,IF(E28=160,P28*O28*H28*1.5,IF(E28=170,P28*O28*H28*1.55,IF(E28=180,P28*O28*H28*1.6,IF(E28=190,P28*O28*H28*1.65,IF(E28=200,P28*O28*H28*1.7,IF(E28=210,P28*O28*H28*1.75))))))))))))))))</f>
        <v>2087.2504932552397</v>
      </c>
      <c r="S28" s="16">
        <f>H28*M28*50+H28*O28*P28*1.05</f>
        <v>7066.8670546445519</v>
      </c>
      <c r="T28" s="11">
        <f>N28+R28</f>
        <v>7468.26138027056</v>
      </c>
    </row>
    <row r="29" spans="1:20" ht="15.75">
      <c r="A29" s="3">
        <v>2</v>
      </c>
      <c r="B29" s="25" t="s">
        <v>52</v>
      </c>
      <c r="C29" s="8"/>
      <c r="D29" s="2" t="s">
        <v>24</v>
      </c>
      <c r="E29" s="2">
        <v>120</v>
      </c>
      <c r="F29" s="7">
        <v>114.6</v>
      </c>
      <c r="G29" s="9" t="s">
        <v>8</v>
      </c>
      <c r="H29" s="15">
        <f>500/(-216.0475144+16.2606339*$F29-0.002388645*$F29^2-0.00113732*$F29^3+0.00000701863*$F29^4-0.00000001291*$F29^5)</f>
        <v>0.58159374243729201</v>
      </c>
      <c r="I29" s="7">
        <v>9</v>
      </c>
      <c r="J29" s="7">
        <v>190</v>
      </c>
      <c r="K29" s="7">
        <v>200</v>
      </c>
      <c r="L29" s="7">
        <v>0</v>
      </c>
      <c r="M29" s="7">
        <f>MAX(J29:L29)</f>
        <v>200</v>
      </c>
      <c r="N29" s="16">
        <f>M29*50*H29</f>
        <v>5815.9374243729198</v>
      </c>
      <c r="O29" s="2">
        <v>120</v>
      </c>
      <c r="P29" s="7">
        <v>29</v>
      </c>
      <c r="Q29" s="7">
        <f>M29+P29</f>
        <v>229</v>
      </c>
      <c r="R29" s="16">
        <f>IF(E29=60,P29*O29*H29*1,IF(E29=70,P29*O29*H29*1.05,IF(E29=80,P29*O29*H29*1.1,IF(E29=90,P29*O29*H29*1.15,IF(E29=100,P29*O29*H29*1.2,IF(E29=110,P29*O29*H29*1.25,IF(E29=120,P29*O29*H29*1.3,IF(E29=130,P29*O29*H29*1.35,IF(E29=140,P29*O29*H29*1.4,IF(E29=150,P29*O29*H29*1.45,IF(E29=160,P29*O29*H29*1.5,IF(E29=170,P29*O29*H29*1.55,IF(E29=180,P29*O29*H29*1.6,IF(E29=190,P29*O29*H29*1.65,IF(E29=200,P29*O29*H29*1.7,IF(E29=210,P29*O29*H29*1.75))))))))))))))))</f>
        <v>2631.1300907863092</v>
      </c>
      <c r="S29" s="16">
        <f>H29*M29*50+H29*O29*P29</f>
        <v>7839.883648054697</v>
      </c>
      <c r="T29" s="11">
        <f>N29+R29</f>
        <v>8447.0675151592295</v>
      </c>
    </row>
    <row r="30" spans="1:20" ht="15.75">
      <c r="A30" s="3">
        <v>1</v>
      </c>
      <c r="B30" s="24" t="s">
        <v>41</v>
      </c>
      <c r="C30" s="8"/>
      <c r="D30" s="2" t="s">
        <v>18</v>
      </c>
      <c r="E30" s="2">
        <v>120</v>
      </c>
      <c r="F30" s="9">
        <v>112</v>
      </c>
      <c r="G30" s="13" t="s">
        <v>22</v>
      </c>
      <c r="H30" s="10">
        <f>500/(-216.0475144+16.2606339*$F30-0.002388645*$F30^2-0.00113732*$F30^3+0.00000701863*$F30^4-0.00000001291*$F30^5)</f>
        <v>0.58534005495729857</v>
      </c>
      <c r="I30" s="2">
        <v>10</v>
      </c>
      <c r="J30" s="2">
        <v>175</v>
      </c>
      <c r="K30" s="2">
        <v>180</v>
      </c>
      <c r="L30" s="2">
        <v>0</v>
      </c>
      <c r="M30" s="2">
        <f>MAX(J30:L30)</f>
        <v>180</v>
      </c>
      <c r="N30" s="11">
        <f>M30*50*H30</f>
        <v>5268.0604946156873</v>
      </c>
      <c r="O30" s="2">
        <v>120</v>
      </c>
      <c r="P30" s="2">
        <v>15</v>
      </c>
      <c r="Q30" s="2">
        <f>M30+P30</f>
        <v>195</v>
      </c>
      <c r="R30" s="11">
        <f>IF(E30=60,P30*O30*H30*1,IF(E30=70,P30*O30*H30*1.05,IF(E30=80,P30*O30*H30*1.1,IF(E30=90,P30*O30*H30*1.15,IF(E30=100,P30*O30*H30*1.2,IF(E30=110,P30*O30*H30*1.25,IF(E30=120,P30*O30*H30*1.3,IF(E30=130,P30*O30*H30*1.35,IF(E30=140,P30*O30*H30*1.4,IF(E30=150,P30*O30*H30*1.45,IF(E30=160,P30*O30*H30*1.5,IF(E30=170,P30*O30*H30*1.55,IF(E30=180,P30*O30*H30*1.6,IF(E30=190,P30*O30*H30*1.65,IF(E30=200,P30*O30*H30*1.7,IF(E30=210,P30*O30*H30*1.75))))))))))))))))</f>
        <v>1369.6957286000786</v>
      </c>
      <c r="S30" s="11">
        <f>H30*M30*50+H30*O30*P30</f>
        <v>6321.6725935388249</v>
      </c>
      <c r="T30" s="11">
        <f>N30+R30</f>
        <v>6637.7562232157661</v>
      </c>
    </row>
    <row r="32" spans="1:20" ht="24.75" customHeight="1">
      <c r="A32" s="60" t="s">
        <v>130</v>
      </c>
      <c r="B32" s="60"/>
      <c r="C32" s="60"/>
      <c r="D32" s="60"/>
      <c r="E32" s="60"/>
      <c r="F32" s="60"/>
    </row>
    <row r="33" spans="1:20" s="1" customFormat="1" ht="31.5" customHeight="1">
      <c r="A33" s="43" t="s">
        <v>118</v>
      </c>
      <c r="B33" s="43" t="s">
        <v>4</v>
      </c>
      <c r="C33" s="43"/>
      <c r="D33" s="44" t="s">
        <v>127</v>
      </c>
      <c r="E33" s="44" t="s">
        <v>128</v>
      </c>
      <c r="F33" s="44" t="s">
        <v>129</v>
      </c>
    </row>
    <row r="34" spans="1:20" ht="15.75">
      <c r="A34" s="3">
        <v>1</v>
      </c>
      <c r="B34" s="25" t="s">
        <v>52</v>
      </c>
      <c r="C34" s="2"/>
      <c r="D34" s="2">
        <v>120</v>
      </c>
      <c r="E34" s="2">
        <v>229</v>
      </c>
      <c r="F34" s="2">
        <v>8447.1</v>
      </c>
    </row>
    <row r="35" spans="1:20" s="1" customFormat="1" ht="15.75">
      <c r="A35" s="3">
        <v>2</v>
      </c>
      <c r="B35" s="24" t="s">
        <v>50</v>
      </c>
      <c r="C35" s="2"/>
      <c r="D35" s="2">
        <v>110</v>
      </c>
      <c r="E35" s="2">
        <v>215</v>
      </c>
      <c r="F35" s="45">
        <v>7718.1</v>
      </c>
    </row>
    <row r="36" spans="1:20" s="1" customFormat="1" ht="15.75">
      <c r="A36" s="46">
        <v>3</v>
      </c>
      <c r="B36" s="25" t="s">
        <v>91</v>
      </c>
      <c r="C36" s="2"/>
      <c r="D36" s="2">
        <v>120</v>
      </c>
      <c r="E36" s="45">
        <v>208</v>
      </c>
      <c r="F36" s="45">
        <v>7468.3</v>
      </c>
    </row>
    <row r="37" spans="1:20" s="1" customFormat="1"/>
    <row r="38" spans="1:20" s="1" customFormat="1" ht="26.25">
      <c r="A38" s="60" t="s">
        <v>131</v>
      </c>
      <c r="B38" s="60"/>
      <c r="C38" s="60"/>
      <c r="D38" s="60"/>
      <c r="E38" s="60"/>
      <c r="F38" s="60"/>
    </row>
    <row r="39" spans="1:20" s="1" customFormat="1" ht="31.5">
      <c r="A39" s="43" t="s">
        <v>118</v>
      </c>
      <c r="B39" s="43" t="s">
        <v>4</v>
      </c>
      <c r="C39" s="43"/>
      <c r="D39" s="44" t="s">
        <v>127</v>
      </c>
      <c r="E39" s="44" t="s">
        <v>128</v>
      </c>
      <c r="F39" s="44" t="s">
        <v>129</v>
      </c>
    </row>
    <row r="40" spans="1:20" s="1" customFormat="1" ht="15.75">
      <c r="A40" s="3">
        <v>1</v>
      </c>
      <c r="B40" s="24" t="s">
        <v>111</v>
      </c>
      <c r="C40" s="2"/>
      <c r="D40" s="2">
        <v>100</v>
      </c>
      <c r="E40" s="2">
        <v>187</v>
      </c>
      <c r="F40" s="2">
        <v>6711.9</v>
      </c>
    </row>
    <row r="41" spans="1:20" s="1" customFormat="1" ht="15.75">
      <c r="A41" s="3">
        <v>2</v>
      </c>
      <c r="B41" s="25" t="s">
        <v>37</v>
      </c>
      <c r="C41" s="2"/>
      <c r="D41" s="2">
        <v>90</v>
      </c>
      <c r="E41" s="2">
        <v>178</v>
      </c>
      <c r="F41" s="45">
        <v>6649.3</v>
      </c>
    </row>
    <row r="42" spans="1:20" s="1" customFormat="1" ht="15.75">
      <c r="A42" s="46">
        <v>3</v>
      </c>
      <c r="B42" s="24" t="s">
        <v>41</v>
      </c>
      <c r="C42" s="2"/>
      <c r="D42" s="2">
        <v>120</v>
      </c>
      <c r="E42" s="45">
        <v>195</v>
      </c>
      <c r="F42" s="45">
        <v>6637.8</v>
      </c>
    </row>
    <row r="43" spans="1:20" s="21" customFormat="1">
      <c r="A43"/>
      <c r="B43"/>
      <c r="C43" s="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21" customFormat="1" ht="23.25">
      <c r="A44" s="64" t="s">
        <v>126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35"/>
      <c r="T44" s="35"/>
    </row>
    <row r="45" spans="1:20" s="21" customFormat="1" ht="45">
      <c r="A45" s="3" t="s">
        <v>118</v>
      </c>
      <c r="B45" s="3" t="s">
        <v>4</v>
      </c>
      <c r="C45" s="3" t="s">
        <v>23</v>
      </c>
      <c r="D45" s="3" t="s">
        <v>7</v>
      </c>
      <c r="E45" s="3" t="s">
        <v>16</v>
      </c>
      <c r="F45" s="4" t="s">
        <v>19</v>
      </c>
      <c r="G45" s="5" t="s">
        <v>5</v>
      </c>
      <c r="H45" s="3" t="s">
        <v>13</v>
      </c>
      <c r="I45" s="6" t="s">
        <v>6</v>
      </c>
      <c r="J45" s="3" t="s">
        <v>0</v>
      </c>
      <c r="K45" s="3" t="s">
        <v>1</v>
      </c>
      <c r="L45" s="3" t="s">
        <v>2</v>
      </c>
      <c r="M45" s="3" t="s">
        <v>3</v>
      </c>
      <c r="N45" s="4" t="s">
        <v>14</v>
      </c>
      <c r="O45" s="4" t="s">
        <v>11</v>
      </c>
      <c r="P45" s="4" t="s">
        <v>9</v>
      </c>
      <c r="Q45" s="4" t="s">
        <v>10</v>
      </c>
      <c r="R45" s="4" t="s">
        <v>15</v>
      </c>
      <c r="S45" s="4" t="s">
        <v>12</v>
      </c>
      <c r="T45" s="4" t="s">
        <v>17</v>
      </c>
    </row>
    <row r="46" spans="1:20" s="21" customFormat="1" ht="21">
      <c r="A46" s="61" t="s">
        <v>112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</row>
    <row r="47" spans="1:20" ht="15.75">
      <c r="A47" s="41">
        <v>1</v>
      </c>
      <c r="B47" s="37" t="s">
        <v>35</v>
      </c>
      <c r="C47" s="7"/>
      <c r="D47" s="7" t="s">
        <v>36</v>
      </c>
      <c r="E47" s="7">
        <v>60</v>
      </c>
      <c r="F47" s="7">
        <v>55.4</v>
      </c>
      <c r="G47" s="18" t="s">
        <v>32</v>
      </c>
      <c r="H47" s="15">
        <f>500/(594.31747775582-27.23842536447*$F47+0.82112226871*$F47^2-0.00930733913*$F47^3+0.00004731582*$F47^4-0.00000009054*$F47^5)</f>
        <v>1.18658288306287</v>
      </c>
      <c r="I47" s="7">
        <v>5</v>
      </c>
      <c r="J47" s="7"/>
      <c r="K47" s="7"/>
      <c r="L47" s="7"/>
      <c r="M47" s="7">
        <f>MAX(J47:L47)</f>
        <v>0</v>
      </c>
      <c r="N47" s="16">
        <f>M47*50*H47</f>
        <v>0</v>
      </c>
      <c r="O47" s="7">
        <v>30</v>
      </c>
      <c r="P47" s="7">
        <v>29</v>
      </c>
      <c r="Q47" s="7">
        <f>M47+P47</f>
        <v>29</v>
      </c>
      <c r="R47" s="16">
        <f>IF(E47=50,P47*O47*H47*0.9,IF(E47=60,P47*O47*H47*1,IF(E47=70,P47*O47*H47*1.05,IF(E47=80,P47*O47*H47*1.1,IF(E47=90,P47*O47*H47*1.15,IF(E47=100,P47*O47*H47*1.2,IF(E47=110,P47*O47*H47*1.25,IF(E47=120,P47*O47*H47*1.3,IF(E47=130,P47*O47*H47*1.35,IF(E47=140,P47*O47*H47*1.4,IF(E47=150,P47*O47*H47*1.45,IF(E47=160,P47*O47*H47*1.5,IF(E47=170,P47*O47*H47*1.55,IF(E47=180,P47*O47*H47*1.6,IF(E47=190,P47*O47*H47*1.65,IF(E47=200,P47*O47*H47*1.7,IF(E47=210,P47*O47*H47*1.75)))))))))))))))))</f>
        <v>1032.3271082646968</v>
      </c>
      <c r="S47" s="16">
        <f>H47*M47*50+H47*O47*P47</f>
        <v>1032.327108264697</v>
      </c>
      <c r="T47" s="16">
        <f>N47+R47</f>
        <v>1032.3271082646968</v>
      </c>
    </row>
    <row r="48" spans="1:20" s="1" customFormat="1" ht="21">
      <c r="A48" s="61" t="s">
        <v>113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</row>
    <row r="49" spans="1:20" ht="15.75">
      <c r="A49" s="41">
        <v>1</v>
      </c>
      <c r="B49" s="37" t="s">
        <v>120</v>
      </c>
      <c r="C49" s="19"/>
      <c r="D49" s="7" t="s">
        <v>36</v>
      </c>
      <c r="E49" s="7">
        <v>80</v>
      </c>
      <c r="F49" s="18">
        <v>80</v>
      </c>
      <c r="G49" s="23" t="s">
        <v>22</v>
      </c>
      <c r="H49" s="15">
        <f>500/(-216.0475144+16.2606339*$F49-0.002388645*$F49^2-0.00113732*$F49^3+0.00000701863*$F49^4-0.00000001291*$F49^5)</f>
        <v>0.68269859016831691</v>
      </c>
      <c r="I49" s="7"/>
      <c r="J49" s="7"/>
      <c r="K49" s="7"/>
      <c r="L49" s="7"/>
      <c r="M49" s="7">
        <f>MAX(J49:L49)</f>
        <v>0</v>
      </c>
      <c r="N49" s="16">
        <f>M49*50*H49</f>
        <v>0</v>
      </c>
      <c r="O49" s="7">
        <v>80</v>
      </c>
      <c r="P49" s="7">
        <v>28</v>
      </c>
      <c r="Q49" s="7">
        <f>M49+P49</f>
        <v>28</v>
      </c>
      <c r="R49" s="16">
        <f>IF(E49=60,P49*O49*H49*1,IF(E49=70,P49*O49*H49*1.05,IF(E49=80,P49*O49*H49*1.1,IF(E49=90,P49*O49*H49*1.15,IF(E49=100,P49*O49*H49*1.2,IF(E49=110,P49*O49*H49*1.25,IF(E49=120,P49*O49*H49*1.3,IF(E49=130,P49*O49*H49*1.35,IF(E49=140,P49*O49*H49*1.4,IF(E49=150,P49*O49*H49*1.45,IF(E49=160,P49*O49*H49*1.5,IF(E49=170,P49*O49*H49*1.55,IF(E49=180,P49*O49*H49*1.6,IF(E49=190,P49*O49*H49*1.65,IF(E49=200,P49*O49*H49*1.7,IF(E49=210,P49*O49*H49*1.75))))))))))))))))</f>
        <v>1682.169326174733</v>
      </c>
      <c r="S49" s="16">
        <f>H49*M49*50+H49*O49*P49</f>
        <v>1529.2448419770299</v>
      </c>
      <c r="T49" s="16">
        <f>N49+R49</f>
        <v>1682.169326174733</v>
      </c>
    </row>
    <row r="50" spans="1:20" s="1" customFormat="1" ht="21">
      <c r="A50" s="61" t="s">
        <v>114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</row>
    <row r="51" spans="1:20" ht="15.75">
      <c r="A51" s="41">
        <v>1</v>
      </c>
      <c r="B51" s="37" t="s">
        <v>42</v>
      </c>
      <c r="C51" s="19"/>
      <c r="D51" s="7" t="s">
        <v>36</v>
      </c>
      <c r="E51" s="7">
        <v>90</v>
      </c>
      <c r="F51" s="7">
        <v>87.7</v>
      </c>
      <c r="G51" s="20" t="s">
        <v>30</v>
      </c>
      <c r="H51" s="15">
        <f>500/(-216.0475144+16.2606339*$F51-0.002388645*$F51^2-0.00113732*$F51^3+0.00000701863*$F51^4-0.00000001291*$F51^5)</f>
        <v>0.64707902178752519</v>
      </c>
      <c r="I51" s="7">
        <v>11</v>
      </c>
      <c r="J51" s="7"/>
      <c r="K51" s="7"/>
      <c r="L51" s="7"/>
      <c r="M51" s="7">
        <f>MAX(J51:L51)</f>
        <v>0</v>
      </c>
      <c r="N51" s="16">
        <f>M51*50*H51</f>
        <v>0</v>
      </c>
      <c r="O51" s="7">
        <v>90</v>
      </c>
      <c r="P51" s="7">
        <v>26</v>
      </c>
      <c r="Q51" s="7">
        <f>M51+P51</f>
        <v>26</v>
      </c>
      <c r="R51" s="16">
        <f>IF(E51=60,P51*O51*H51*1,IF(E51=70,P51*O51*H51*1.05,IF(E51=80,P51*O51*H51*1.1,IF(E51=90,P51*O51*H51*1.15,IF(E51=100,P51*O51*H51*1.2,IF(E51=110,P51*O51*H51*1.25,IF(E51=120,P51*O51*H51*1.3,IF(E51=130,P51*O51*H51*1.35,IF(E51=140,P51*O51*H51*1.4,IF(E51=150,P51*O51*H51*1.45,IF(E51=160,P51*O51*H51*1.5,IF(E51=170,P51*O51*H51*1.55,IF(E51=180,P51*O51*H51*1.6,IF(E51=190,P51*O51*H51*1.65,IF(E51=200,P51*O51*H51*1.7,IF(E51=210,P51*O51*H51*1.75))))))))))))))))</f>
        <v>1741.2896476302303</v>
      </c>
      <c r="S51" s="16">
        <f>H51*M51*50+H51*O51*P51</f>
        <v>1514.1649109828088</v>
      </c>
      <c r="T51" s="16">
        <f>N51+R51</f>
        <v>1741.2896476302303</v>
      </c>
    </row>
    <row r="52" spans="1:20" ht="15.75">
      <c r="A52" s="41">
        <v>1</v>
      </c>
      <c r="B52" s="37" t="s">
        <v>122</v>
      </c>
      <c r="C52" s="19"/>
      <c r="D52" s="7" t="s">
        <v>36</v>
      </c>
      <c r="E52" s="7">
        <v>90</v>
      </c>
      <c r="F52" s="18">
        <v>85.3</v>
      </c>
      <c r="G52" s="18" t="s">
        <v>8</v>
      </c>
      <c r="H52" s="15">
        <f>500/(-216.0475144+16.2606339*$F52-0.002388645*$F52^2-0.00113732*$F52^3+0.00000701863*$F52^4-0.00000001291*$F52^5)</f>
        <v>0.65702791060759047</v>
      </c>
      <c r="I52" s="7"/>
      <c r="J52" s="7"/>
      <c r="K52" s="7"/>
      <c r="L52" s="7"/>
      <c r="M52" s="7">
        <f>MAX(J52:L52)</f>
        <v>0</v>
      </c>
      <c r="N52" s="16">
        <f>M52*50*H52</f>
        <v>0</v>
      </c>
      <c r="O52" s="7">
        <v>90</v>
      </c>
      <c r="P52" s="7">
        <v>30</v>
      </c>
      <c r="Q52" s="7">
        <f>M52+P52</f>
        <v>30</v>
      </c>
      <c r="R52" s="16">
        <f>IF(E52=60,P52*O52*H52*1,IF(E52=70,P52*O52*H52*1.05,IF(E52=80,P52*O52*H52*1.1,IF(E52=90,P52*O52*H52*1.15,IF(E52=100,P52*O52*H52*1.2,IF(E52=110,P52*O52*H52*1.25,IF(E52=120,P52*O52*H52*1.3,IF(E52=130,P52*O52*H52*1.35,IF(E52=140,P52*O52*H52*1.4,IF(E52=150,P52*O52*H52*1.45,IF(E52=160,P52*O52*H52*1.5,IF(E52=170,P52*O52*H52*1.55,IF(E52=180,P52*O52*H52*1.6,IF(E52=190,P52*O52*H52*1.65,IF(E52=200,P52*O52*H52*1.7,IF(E52=210,P52*O52*H52*1.75))))))))))))))))</f>
        <v>2040.0716624365682</v>
      </c>
      <c r="S52" s="16">
        <f>H52*M52*50+H52*O52*P52</f>
        <v>1773.9753586404941</v>
      </c>
      <c r="T52" s="16">
        <f>N52+R52</f>
        <v>2040.0716624365682</v>
      </c>
    </row>
    <row r="53" spans="1:20" s="21" customFormat="1" ht="15.75">
      <c r="A53" s="41">
        <v>2</v>
      </c>
      <c r="B53" s="37" t="s">
        <v>43</v>
      </c>
      <c r="C53" s="19"/>
      <c r="D53" s="7" t="s">
        <v>36</v>
      </c>
      <c r="E53" s="7">
        <v>90</v>
      </c>
      <c r="F53" s="18">
        <v>85.6</v>
      </c>
      <c r="G53" s="18" t="s">
        <v>8</v>
      </c>
      <c r="H53" s="15">
        <f>500/(-216.0475144+16.2606339*$F53-0.002388645*$F53^2-0.00113732*$F53^3+0.00000701863*$F53^4-0.00000001291*$F53^5)</f>
        <v>0.65573169148006272</v>
      </c>
      <c r="I53" s="7"/>
      <c r="J53" s="7"/>
      <c r="K53" s="7"/>
      <c r="L53" s="7"/>
      <c r="M53" s="7">
        <f>MAX(J53:L53)</f>
        <v>0</v>
      </c>
      <c r="N53" s="16">
        <f>M53*50*H53</f>
        <v>0</v>
      </c>
      <c r="O53" s="7">
        <v>90</v>
      </c>
      <c r="P53" s="7">
        <v>25</v>
      </c>
      <c r="Q53" s="7">
        <f>M53+P53</f>
        <v>25</v>
      </c>
      <c r="R53" s="16">
        <f>IF(E53=60,P53*O53*H53*1,IF(E53=70,P53*O53*H53*1.05,IF(E53=80,P53*O53*H53*1.1,IF(E53=90,P53*O53*H53*1.15,IF(E53=100,P53*O53*H53*1.2,IF(E53=110,P53*O53*H53*1.25,IF(E53=120,P53*O53*H53*1.3,IF(E53=130,P53*O53*H53*1.35,IF(E53=140,P53*O53*H53*1.4,IF(E53=150,P53*O53*H53*1.45,IF(E53=160,P53*O53*H53*1.5,IF(E53=170,P53*O53*H53*1.55,IF(E53=180,P53*O53*H53*1.6,IF(E53=190,P53*O53*H53*1.65,IF(E53=200,P53*O53*H53*1.7,IF(E53=210,P53*O53*H53*1.75))))))))))))))))</f>
        <v>1696.7057517046621</v>
      </c>
      <c r="S53" s="16">
        <f>H53*M53*50+H53*O53*P53</f>
        <v>1475.396305830141</v>
      </c>
      <c r="T53" s="16">
        <f>N53+R53</f>
        <v>1696.7057517046621</v>
      </c>
    </row>
    <row r="54" spans="1:20" s="21" customFormat="1" ht="15.75">
      <c r="A54" s="41">
        <v>3</v>
      </c>
      <c r="B54" s="37" t="s">
        <v>58</v>
      </c>
      <c r="C54" s="19"/>
      <c r="D54" s="7" t="s">
        <v>36</v>
      </c>
      <c r="E54" s="7">
        <v>90</v>
      </c>
      <c r="F54" s="18">
        <v>88.6</v>
      </c>
      <c r="G54" s="18" t="s">
        <v>8</v>
      </c>
      <c r="H54" s="15">
        <f>500/(-216.0475144+16.2606339*$F54-0.002388645*$F54^2-0.00113732*$F54^3+0.00000701863*$F54^4-0.00000001291*$F54^5)</f>
        <v>0.64358604163625543</v>
      </c>
      <c r="I54" s="7"/>
      <c r="J54" s="7"/>
      <c r="K54" s="7"/>
      <c r="L54" s="7"/>
      <c r="M54" s="7">
        <f>MAX(J54:L54)</f>
        <v>0</v>
      </c>
      <c r="N54" s="16">
        <f>M54*50*H54</f>
        <v>0</v>
      </c>
      <c r="O54" s="7">
        <v>90</v>
      </c>
      <c r="P54" s="7">
        <v>21</v>
      </c>
      <c r="Q54" s="7">
        <f>M54+P54</f>
        <v>21</v>
      </c>
      <c r="R54" s="16">
        <f>IF(E54=60,P54*O54*H54*1,IF(E54=70,P54*O54*H54*1.05,IF(E54=80,P54*O54*H54*1.1,IF(E54=90,P54*O54*H54*1.15,IF(E54=100,P54*O54*H54*1.2,IF(E54=110,P54*O54*H54*1.25,IF(E54=120,P54*O54*H54*1.3,IF(E54=130,P54*O54*H54*1.35,IF(E54=140,P54*O54*H54*1.4,IF(E54=150,P54*O54*H54*1.45,IF(E54=160,P54*O54*H54*1.5,IF(E54=170,P54*O54*H54*1.55,IF(E54=180,P54*O54*H54*1.6,IF(E54=190,P54*O54*H54*1.65,IF(E54=200,P54*O54*H54*1.7,IF(E54=210,P54*O54*H54*1.75))))))))))))))))</f>
        <v>1398.834261496401</v>
      </c>
      <c r="S54" s="16">
        <f>H54*M54*50+H54*O54*P54</f>
        <v>1216.3776186925229</v>
      </c>
      <c r="T54" s="16">
        <f>N54+R54</f>
        <v>1398.834261496401</v>
      </c>
    </row>
    <row r="55" spans="1:20" s="21" customFormat="1" ht="21">
      <c r="A55" s="61" t="s">
        <v>115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</row>
    <row r="56" spans="1:20" s="21" customFormat="1" ht="15.75">
      <c r="A56" s="41">
        <v>1</v>
      </c>
      <c r="B56" s="37" t="s">
        <v>123</v>
      </c>
      <c r="C56" s="19"/>
      <c r="D56" s="7" t="s">
        <v>36</v>
      </c>
      <c r="E56" s="7">
        <v>100</v>
      </c>
      <c r="F56" s="18">
        <v>96.7</v>
      </c>
      <c r="G56" s="18" t="s">
        <v>8</v>
      </c>
      <c r="H56" s="15">
        <f>500/(-216.0475144+16.2606339*$F56-0.002388645*$F56^2-0.00113732*$F56^3+0.00000701863*$F56^4-0.00000001291*$F56^5)</f>
        <v>0.6171590044790829</v>
      </c>
      <c r="I56" s="7"/>
      <c r="J56" s="7"/>
      <c r="K56" s="7"/>
      <c r="L56" s="7"/>
      <c r="M56" s="7">
        <f>MAX(J56:L56)</f>
        <v>0</v>
      </c>
      <c r="N56" s="16">
        <f>M56*50*H56</f>
        <v>0</v>
      </c>
      <c r="O56" s="7">
        <v>100</v>
      </c>
      <c r="P56" s="7">
        <v>24</v>
      </c>
      <c r="Q56" s="7">
        <f>M56+P56</f>
        <v>24</v>
      </c>
      <c r="R56" s="16">
        <f>IF(E56=60,P56*O56*H56*1,IF(E56=70,P56*O56*H56*1.05,IF(E56=80,P56*O56*H56*1.1,IF(E56=90,P56*O56*H56*1.15,IF(E56=100,P56*O56*H56*1.2,IF(E56=110,P56*O56*H56*1.25,IF(E56=120,P56*O56*H56*1.3,IF(E56=130,P56*O56*H56*1.35,IF(E56=140,P56*O56*H56*1.4,IF(E56=150,P56*O56*H56*1.45,IF(E56=160,P56*O56*H56*1.5,IF(E56=170,P56*O56*H56*1.55,IF(E56=180,P56*O56*H56*1.6,IF(E56=190,P56*O56*H56*1.65,IF(E56=200,P56*O56*H56*1.7,IF(E56=210,P56*O56*H56*1.75))))))))))))))))</f>
        <v>1777.4179328997586</v>
      </c>
      <c r="S56" s="16">
        <f>H56*M56*50+H56*O56*P56</f>
        <v>1481.1816107497989</v>
      </c>
      <c r="T56" s="16">
        <f>N56+R56</f>
        <v>1777.4179328997586</v>
      </c>
    </row>
    <row r="57" spans="1:20" s="21" customFormat="1" ht="21">
      <c r="A57" s="61" t="s">
        <v>116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</row>
    <row r="58" spans="1:20" s="21" customFormat="1" ht="15.75">
      <c r="A58" s="41">
        <v>2</v>
      </c>
      <c r="B58" s="37" t="s">
        <v>59</v>
      </c>
      <c r="C58" s="19"/>
      <c r="D58" s="7" t="s">
        <v>36</v>
      </c>
      <c r="E58" s="7">
        <v>110</v>
      </c>
      <c r="F58" s="18">
        <v>105.4</v>
      </c>
      <c r="G58" s="18" t="s">
        <v>8</v>
      </c>
      <c r="H58" s="15">
        <f>500/(-216.0475144+16.2606339*$F58-0.002388645*$F58^2-0.00113732*$F58^3+0.00000701863*$F58^4-0.00000001291*$F58^5)</f>
        <v>0.59676117861479028</v>
      </c>
      <c r="I58" s="7">
        <v>10</v>
      </c>
      <c r="J58" s="7"/>
      <c r="K58" s="7"/>
      <c r="L58" s="7"/>
      <c r="M58" s="7">
        <f>MAX(J58:L58)</f>
        <v>0</v>
      </c>
      <c r="N58" s="16">
        <f>M58*50*H58</f>
        <v>0</v>
      </c>
      <c r="O58" s="7">
        <v>110</v>
      </c>
      <c r="P58" s="7">
        <v>22</v>
      </c>
      <c r="Q58" s="7">
        <f>M58+P58</f>
        <v>22</v>
      </c>
      <c r="R58" s="16">
        <f>IF(E58=60,P58*O58*H58*1,IF(E58=70,P58*O58*H58*1.05,IF(E58=80,P58*O58*H58*1.1,IF(E58=90,P58*O58*H58*1.15,IF(E58=100,P58*O58*H58*1.2,IF(E58=110,P58*O58*H58*1.25,IF(E58=120,P58*O58*H58*1.3,IF(E58=130,P58*O58*H58*1.35,IF(E58=140,P58*O58*H58*1.4,IF(E58=150,P58*O58*H58*1.45,IF(E58=160,P58*O58*H58*1.5,IF(E58=170,P58*O58*H58*1.55,IF(E58=180,P58*O58*H58*1.6,IF(E58=190,P58*O58*H58*1.65,IF(E58=200,P58*O58*H58*1.7,IF(E58=210,P58*O58*H58*1.75))))))))))))))))</f>
        <v>1805.2025653097405</v>
      </c>
      <c r="S58" s="16">
        <f>H58*M58*50+H58*O58*P58</f>
        <v>1444.1620522477924</v>
      </c>
      <c r="T58" s="16">
        <f>N58+R58</f>
        <v>1805.2025653097405</v>
      </c>
    </row>
    <row r="59" spans="1:20" s="21" customFormat="1" ht="15.75">
      <c r="A59" s="41">
        <v>1</v>
      </c>
      <c r="B59" s="37" t="s">
        <v>125</v>
      </c>
      <c r="C59" s="19"/>
      <c r="D59" s="7" t="s">
        <v>36</v>
      </c>
      <c r="E59" s="7">
        <v>110</v>
      </c>
      <c r="F59" s="18">
        <v>104.5</v>
      </c>
      <c r="G59" s="18" t="s">
        <v>8</v>
      </c>
      <c r="H59" s="15">
        <f>500/(-216.0475144+16.2606339*$F59-0.002388645*$F59^2-0.00113732*$F59^3+0.00000701863*$F59^4-0.00000001291*$F59^5)</f>
        <v>0.59856177714345904</v>
      </c>
      <c r="I59" s="7"/>
      <c r="J59" s="7"/>
      <c r="K59" s="7"/>
      <c r="L59" s="7"/>
      <c r="M59" s="7">
        <f>MAX(J59:L59)</f>
        <v>0</v>
      </c>
      <c r="N59" s="16">
        <f>M59*50*H59</f>
        <v>0</v>
      </c>
      <c r="O59" s="7">
        <v>110</v>
      </c>
      <c r="P59" s="7">
        <v>22</v>
      </c>
      <c r="Q59" s="7">
        <f>M59+P59</f>
        <v>22</v>
      </c>
      <c r="R59" s="16">
        <f>IF(E59=60,P59*O59*H59*1,IF(E59=70,P59*O59*H59*1.05,IF(E59=80,P59*O59*H59*1.1,IF(E59=90,P59*O59*H59*1.15,IF(E59=100,P59*O59*H59*1.2,IF(E59=110,P59*O59*H59*1.25,IF(E59=120,P59*O59*H59*1.3,IF(E59=130,P59*O59*H59*1.35,IF(E59=140,P59*O59*H59*1.4,IF(E59=150,P59*O59*H59*1.45,IF(E59=160,P59*O59*H59*1.5,IF(E59=170,P59*O59*H59*1.55,IF(E59=180,P59*O59*H59*1.6,IF(E59=190,P59*O59*H59*1.65,IF(E59=200,P59*O59*H59*1.7,IF(E59=210,P59*O59*H59*1.75))))))))))))))))</f>
        <v>1810.6493758589636</v>
      </c>
      <c r="S59" s="16">
        <f>H59*M59*50+H59*O59*P59</f>
        <v>1448.5195006871709</v>
      </c>
      <c r="T59" s="16">
        <f>N59+R59</f>
        <v>1810.6493758589636</v>
      </c>
    </row>
    <row r="60" spans="1:20" s="21" customFormat="1" ht="21">
      <c r="A60" s="61" t="s">
        <v>117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</row>
    <row r="61" spans="1:20" ht="15.75">
      <c r="A61" s="41">
        <v>2</v>
      </c>
      <c r="B61" s="42" t="s">
        <v>121</v>
      </c>
      <c r="C61" s="7"/>
      <c r="D61" s="7" t="s">
        <v>36</v>
      </c>
      <c r="E61" s="7">
        <v>120</v>
      </c>
      <c r="F61" s="18">
        <v>114.5</v>
      </c>
      <c r="G61" s="18" t="s">
        <v>8</v>
      </c>
      <c r="H61" s="15">
        <f>500/(-216.0475144+16.2606339*$F61-0.002388645*$F61^2-0.00113732*$F61^3+0.00000701863*$F61^4-0.00000001291*$F61^5)</f>
        <v>0.5817309067043589</v>
      </c>
      <c r="I61" s="7"/>
      <c r="J61" s="7"/>
      <c r="K61" s="7"/>
      <c r="L61" s="7"/>
      <c r="M61" s="7"/>
      <c r="N61" s="16">
        <f>M61*50*H61</f>
        <v>0</v>
      </c>
      <c r="O61" s="7">
        <v>120</v>
      </c>
      <c r="P61" s="7">
        <v>23</v>
      </c>
      <c r="Q61" s="7">
        <f>M61+P61</f>
        <v>23</v>
      </c>
      <c r="R61" s="16">
        <f>IF(E61=60,P61*O61*H61*1,IF(E61=70,P61*O61*H61*1.05,IF(E61=80,P61*O61*H61*1.1,IF(E61=90,P61*O61*H61*1.15,IF(E61=100,P61*O61*H61*1.2,IF(E61=110,P61*O61*H61*1.25,IF(E61=120,P61*O61*H61*1.3,IF(E61=130,P61*O61*H61*1.35,IF(E61=140,P61*O61*H61*1.4,IF(E61=150,P61*O61*H61*1.45,IF(E61=160,P61*O61*H61*1.5,IF(E61=170,P61*O61*H61*1.55,IF(E61=180,P61*O61*H61*1.6,IF(E61=190,P61*O61*H61*1.65,IF(E61=200,P61*O61*H61*1.7,IF(E61=210,P61*O61*H61*1.75))))))))))))))))</f>
        <v>2087.2504932552397</v>
      </c>
      <c r="S61" s="16">
        <f>H61*M61*50+H61*O61*P61*1.05</f>
        <v>1685.8561676292325</v>
      </c>
      <c r="T61" s="16">
        <f>N61+R61</f>
        <v>2087.2504932552397</v>
      </c>
    </row>
    <row r="62" spans="1:20" s="21" customFormat="1" ht="15.75">
      <c r="A62" s="41">
        <v>1</v>
      </c>
      <c r="B62" s="42" t="s">
        <v>124</v>
      </c>
      <c r="C62" s="19"/>
      <c r="D62" s="7" t="s">
        <v>36</v>
      </c>
      <c r="E62" s="7">
        <v>120</v>
      </c>
      <c r="F62" s="7">
        <v>114.6</v>
      </c>
      <c r="G62" s="18" t="s">
        <v>8</v>
      </c>
      <c r="H62" s="15">
        <f>500/(-216.0475144+16.2606339*$F62-0.002388645*$F62^2-0.00113732*$F62^3+0.00000701863*$F62^4-0.00000001291*$F62^5)</f>
        <v>0.58159374243729201</v>
      </c>
      <c r="I62" s="7"/>
      <c r="J62" s="7"/>
      <c r="K62" s="7"/>
      <c r="L62" s="7"/>
      <c r="M62" s="7">
        <f>MAX(J62:L62)</f>
        <v>0</v>
      </c>
      <c r="N62" s="16">
        <f>M62*50*H62</f>
        <v>0</v>
      </c>
      <c r="O62" s="7">
        <v>120</v>
      </c>
      <c r="P62" s="7">
        <v>29</v>
      </c>
      <c r="Q62" s="7">
        <f>M62+P62</f>
        <v>29</v>
      </c>
      <c r="R62" s="16">
        <f>IF(E62=60,P62*O62*H62*1,IF(E62=70,P62*O62*H62*1.05,IF(E62=80,P62*O62*H62*1.1,IF(E62=90,P62*O62*H62*1.15,IF(E62=100,P62*O62*H62*1.2,IF(E62=110,P62*O62*H62*1.25,IF(E62=120,P62*O62*H62*1.3,IF(E62=130,P62*O62*H62*1.35,IF(E62=140,P62*O62*H62*1.4,IF(E62=150,P62*O62*H62*1.45,IF(E62=160,P62*O62*H62*1.5,IF(E62=170,P62*O62*H62*1.55,IF(E62=180,P62*O62*H62*1.6,IF(E62=190,P62*O62*H62*1.65,IF(E62=200,P62*O62*H62*1.7,IF(E62=210,P62*O62*H62*1.75))))))))))))))))</f>
        <v>2631.1300907863092</v>
      </c>
      <c r="S62" s="16">
        <f>H62*M62*50+H62*O62*P62</f>
        <v>2023.9462236817762</v>
      </c>
      <c r="T62" s="16">
        <f>N62+R62</f>
        <v>2631.1300907863092</v>
      </c>
    </row>
    <row r="64" spans="1:20" ht="26.25">
      <c r="A64" s="60" t="s">
        <v>130</v>
      </c>
      <c r="B64" s="60"/>
      <c r="C64" s="60"/>
      <c r="D64" s="60"/>
      <c r="E64" s="60"/>
      <c r="F64" s="60"/>
    </row>
    <row r="65" spans="1:20" ht="31.5">
      <c r="A65" s="43" t="s">
        <v>118</v>
      </c>
      <c r="B65" s="43" t="s">
        <v>4</v>
      </c>
      <c r="C65" s="43"/>
      <c r="D65" s="44" t="s">
        <v>127</v>
      </c>
      <c r="E65" s="44" t="s">
        <v>128</v>
      </c>
      <c r="F65" s="44" t="s">
        <v>129</v>
      </c>
    </row>
    <row r="66" spans="1:20" ht="15.75">
      <c r="A66" s="3">
        <v>1</v>
      </c>
      <c r="B66" s="25" t="s">
        <v>52</v>
      </c>
      <c r="C66" s="2"/>
      <c r="D66" s="2">
        <v>120</v>
      </c>
      <c r="E66" s="2">
        <v>29</v>
      </c>
      <c r="F66" s="2">
        <v>2631.1</v>
      </c>
    </row>
    <row r="67" spans="1:20" ht="15.75">
      <c r="A67" s="3">
        <v>2</v>
      </c>
      <c r="B67" s="42" t="s">
        <v>121</v>
      </c>
      <c r="C67" s="2"/>
      <c r="D67" s="2">
        <v>120</v>
      </c>
      <c r="E67" s="2">
        <v>23</v>
      </c>
      <c r="F67" s="45">
        <v>2087.3000000000002</v>
      </c>
    </row>
    <row r="68" spans="1:20" ht="15.75">
      <c r="A68" s="46">
        <v>3</v>
      </c>
      <c r="B68" s="37" t="s">
        <v>122</v>
      </c>
      <c r="C68" s="2"/>
      <c r="D68" s="2">
        <v>90</v>
      </c>
      <c r="E68" s="45">
        <v>30</v>
      </c>
      <c r="F68" s="45">
        <v>2040.1</v>
      </c>
    </row>
    <row r="70" spans="1:20" ht="23.25">
      <c r="A70" s="64" t="s">
        <v>137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35"/>
      <c r="T70" s="35"/>
    </row>
    <row r="71" spans="1:20" ht="45">
      <c r="A71" s="3" t="s">
        <v>118</v>
      </c>
      <c r="B71" s="3" t="s">
        <v>4</v>
      </c>
      <c r="C71" s="3" t="s">
        <v>23</v>
      </c>
      <c r="D71" s="3" t="s">
        <v>7</v>
      </c>
      <c r="E71" s="3" t="s">
        <v>16</v>
      </c>
      <c r="F71" s="4" t="s">
        <v>19</v>
      </c>
      <c r="G71" s="5" t="s">
        <v>5</v>
      </c>
      <c r="H71" s="3" t="s">
        <v>13</v>
      </c>
      <c r="I71" s="6" t="s">
        <v>6</v>
      </c>
      <c r="J71" s="3" t="s">
        <v>0</v>
      </c>
      <c r="K71" s="3" t="s">
        <v>1</v>
      </c>
      <c r="L71" s="3" t="s">
        <v>2</v>
      </c>
      <c r="M71" s="3" t="s">
        <v>3</v>
      </c>
      <c r="N71" s="4" t="s">
        <v>14</v>
      </c>
      <c r="O71" s="4" t="s">
        <v>11</v>
      </c>
      <c r="P71" s="4" t="s">
        <v>9</v>
      </c>
      <c r="Q71" s="4" t="s">
        <v>10</v>
      </c>
      <c r="R71" s="4" t="s">
        <v>15</v>
      </c>
      <c r="S71" s="4" t="s">
        <v>12</v>
      </c>
      <c r="T71" s="4" t="s">
        <v>17</v>
      </c>
    </row>
    <row r="72" spans="1:20" s="1" customFormat="1" ht="21">
      <c r="A72" s="61" t="s">
        <v>112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3"/>
    </row>
    <row r="73" spans="1:20" ht="15.75">
      <c r="A73" s="41">
        <v>1</v>
      </c>
      <c r="B73" s="37" t="s">
        <v>135</v>
      </c>
      <c r="C73" s="19"/>
      <c r="D73" s="7" t="s">
        <v>27</v>
      </c>
      <c r="E73" s="7">
        <v>60</v>
      </c>
      <c r="F73" s="18">
        <v>58.7</v>
      </c>
      <c r="G73" s="20" t="s">
        <v>30</v>
      </c>
      <c r="H73" s="15">
        <f>500/(594.31747775582-27.23842536447*$F73+0.82112226871*$F73^2-0.00930733913*$F73^3+0.00004731582*$F73^4-0.00000009054*$F73^5)</f>
        <v>1.1340344652602501</v>
      </c>
      <c r="I73" s="7"/>
      <c r="J73" s="7">
        <v>50</v>
      </c>
      <c r="K73" s="7"/>
      <c r="L73" s="7"/>
      <c r="M73" s="7">
        <f>MAX(J73:L73)</f>
        <v>50</v>
      </c>
      <c r="N73" s="16">
        <f>M73*50*H73</f>
        <v>2835.0861631506255</v>
      </c>
      <c r="O73" s="7"/>
      <c r="P73" s="7"/>
      <c r="Q73" s="7">
        <f>M73+P73</f>
        <v>50</v>
      </c>
      <c r="R73" s="16">
        <f>IF(E73=50,P73*O73*H73*0.9,IF(E73=60,P73*O73*H73*1,IF(E73=70,P73*O73*H73*1.05,IF(E73=80,P73*O73*H73*1.1,IF(E73=90,P73*O73*H73*1.15,IF(E73=100,P73*O73*H73*1.2,IF(E73=110,P73*O73*H73*1.25,IF(E73=120,P73*O73*H73*1.3,IF(E73=130,P73*O73*H73*1.35,IF(E73=140,P73*O73*H73*1.4,IF(E73=150,P73*O73*H73*1.45,IF(E73=160,P73*O73*H73*1.5,IF(E73=170,P73*O73*H73*1.55,IF(E73=180,P73*O73*H73*1.6,IF(E73=190,P73*O73*H73*1.65,IF(E73=200,P73*O73*H73*1.7,IF(E73=210,P73*O73*H73*1.75)))))))))))))))))</f>
        <v>0</v>
      </c>
      <c r="S73" s="16">
        <f>H73*M73*50+H73*O73*P73*1.05</f>
        <v>2835.086163150625</v>
      </c>
      <c r="T73" s="16">
        <f>N73+R73</f>
        <v>2835.0861631506255</v>
      </c>
    </row>
    <row r="74" spans="1:20" ht="21">
      <c r="A74" s="61" t="s">
        <v>138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3"/>
    </row>
    <row r="75" spans="1:20" ht="15.75">
      <c r="A75" s="41">
        <v>1</v>
      </c>
      <c r="B75" s="37" t="s">
        <v>34</v>
      </c>
      <c r="C75" s="19"/>
      <c r="D75" s="7" t="s">
        <v>27</v>
      </c>
      <c r="E75" s="7">
        <v>70</v>
      </c>
      <c r="F75" s="18">
        <v>68</v>
      </c>
      <c r="G75" s="18" t="s">
        <v>8</v>
      </c>
      <c r="H75" s="15">
        <f>500/(594.31747775582-27.23842536447*$F75+0.82112226871*$F75^2-0.00930733913*$F75^3+0.00004731582*$F75^4-0.00000009054*$F75^5)</f>
        <v>1.0152555155068068</v>
      </c>
      <c r="I75" s="7">
        <v>8</v>
      </c>
      <c r="J75" s="7">
        <v>0</v>
      </c>
      <c r="K75" s="7">
        <v>60</v>
      </c>
      <c r="L75" s="7">
        <v>0</v>
      </c>
      <c r="M75" s="7">
        <f>MAX(J75:L75)</f>
        <v>60</v>
      </c>
      <c r="N75" s="16">
        <f>M75*50*H75</f>
        <v>3045.7665465204204</v>
      </c>
      <c r="O75" s="7"/>
      <c r="P75" s="7"/>
      <c r="Q75" s="7">
        <f>M75+P75</f>
        <v>60</v>
      </c>
      <c r="R75" s="16">
        <f>IF(E75=50,P75*O75*H75*0.9,IF(E75=60,P75*O75*H75*1,IF(E75=70,P75*O75*H75*1.05,IF(E75=80,P75*O75*H75*1.1,IF(E75=90,P75*O75*H75*1.15,IF(E75=100,P75*O75*H75*1.2,IF(E75=110,P75*O75*H75*1.25,IF(E75=120,P75*O75*H75*1.3,IF(E75=130,P75*O75*H75*1.35,IF(E75=140,P75*O75*H75*1.4,IF(E75=150,P75*O75*H75*1.45,IF(E75=160,P75*O75*H75*1.5,IF(E75=170,P75*O75*H75*1.55,IF(E75=180,P75*O75*H75*1.6,IF(E75=190,P75*O75*H75*1.65,IF(E75=200,P75*O75*H75*1.7,IF(E75=210,P75*O75*H75*1.75)))))))))))))))))</f>
        <v>0</v>
      </c>
      <c r="S75" s="16">
        <f>H75*M75*50+H75*O75*P75</f>
        <v>3045.7665465204204</v>
      </c>
      <c r="T75" s="16">
        <f>N75+R75</f>
        <v>3045.7665465204204</v>
      </c>
    </row>
    <row r="76" spans="1:20" s="1" customFormat="1" ht="21">
      <c r="A76" s="61" t="s">
        <v>113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3"/>
    </row>
    <row r="77" spans="1:20" ht="15.75">
      <c r="A77" s="41">
        <v>3</v>
      </c>
      <c r="B77" s="37" t="s">
        <v>55</v>
      </c>
      <c r="C77" s="19"/>
      <c r="D77" s="7" t="s">
        <v>27</v>
      </c>
      <c r="E77" s="7">
        <v>80</v>
      </c>
      <c r="F77" s="18">
        <v>77.900000000000006</v>
      </c>
      <c r="G77" s="18" t="s">
        <v>8</v>
      </c>
      <c r="H77" s="15">
        <f>500/(-216.0475144+16.2606339*$F77-0.002388645*$F77^2-0.00113732*$F77^3+0.00000701863*$F77^4-0.00000001291*$F77^5)</f>
        <v>0.69449610290177177</v>
      </c>
      <c r="I77" s="7">
        <v>7</v>
      </c>
      <c r="J77" s="7">
        <v>130</v>
      </c>
      <c r="K77" s="7">
        <v>0</v>
      </c>
      <c r="L77" s="7">
        <v>0</v>
      </c>
      <c r="M77" s="7">
        <f>MAX(J77:L77)</f>
        <v>130</v>
      </c>
      <c r="N77" s="16">
        <f>M77*50*H77</f>
        <v>4514.2246688615169</v>
      </c>
      <c r="O77" s="7"/>
      <c r="P77" s="7"/>
      <c r="Q77" s="7">
        <f>M77+P77</f>
        <v>130</v>
      </c>
      <c r="R77" s="16">
        <f>IF(E77=60,P77*O77*H77*1,IF(E77=70,P77*O77*H77*1.05,IF(E77=80,P77*O77*H77*1.1,IF(E77=90,P77*O77*H77*1.15,IF(E77=100,P77*O77*H77*1.2,IF(E77=110,P77*O77*H77*1.25,IF(E77=120,P77*O77*H77*1.3,IF(E77=130,P77*O77*H77*1.35,IF(E77=140,P77*O77*H77*1.4,IF(E77=150,P77*O77*H77*1.45,IF(E77=160,P77*O77*H77*1.5,IF(E77=170,P77*O77*H77*1.55,IF(E77=180,P77*O77*H77*1.6,IF(E77=190,P77*O77*H77*1.65,IF(E77=200,P77*O77*H77*1.7,IF(E77=210,P77*O77*H77*1.75))))))))))))))))</f>
        <v>0</v>
      </c>
      <c r="S77" s="16">
        <f>H77*M77*50+H77*O77*P77</f>
        <v>4514.2246688615169</v>
      </c>
      <c r="T77" s="16">
        <f>N77+R77</f>
        <v>4514.2246688615169</v>
      </c>
    </row>
    <row r="78" spans="1:20" ht="15.75">
      <c r="A78" s="41">
        <v>1</v>
      </c>
      <c r="B78" s="37" t="s">
        <v>53</v>
      </c>
      <c r="C78" s="19"/>
      <c r="D78" s="7" t="s">
        <v>27</v>
      </c>
      <c r="E78" s="7">
        <v>80</v>
      </c>
      <c r="F78" s="7">
        <v>78.599999999999994</v>
      </c>
      <c r="G78" s="18" t="s">
        <v>8</v>
      </c>
      <c r="H78" s="15">
        <f>500/(-216.0475144+16.2606339*$F78-0.002388645*$F78^2-0.00113732*$F78^3+0.00000701863*$F78^4-0.00000001291*$F78^5)</f>
        <v>0.6904504310943983</v>
      </c>
      <c r="I78" s="7">
        <v>9</v>
      </c>
      <c r="J78" s="7">
        <v>130</v>
      </c>
      <c r="K78" s="7">
        <v>132.5</v>
      </c>
      <c r="L78" s="7">
        <v>135</v>
      </c>
      <c r="M78" s="7">
        <f>MAX(J78:L78)</f>
        <v>135</v>
      </c>
      <c r="N78" s="16">
        <f>M78*50*H78</f>
        <v>4660.5404098871886</v>
      </c>
      <c r="O78" s="7"/>
      <c r="P78" s="7"/>
      <c r="Q78" s="7">
        <f>M78+P78</f>
        <v>135</v>
      </c>
      <c r="R78" s="16">
        <f>IF(E78=60,P78*O78*H78*1,IF(E78=70,P78*O78*H78*1.05,IF(E78=80,P78*O78*H78*1.1,IF(E78=90,P78*O78*H78*1.15,IF(E78=100,P78*O78*H78*1.2,IF(E78=110,P78*O78*H78*1.25,IF(E78=120,P78*O78*H78*1.3,IF(E78=130,P78*O78*H78*1.35,IF(E78=140,P78*O78*H78*1.4,IF(E78=150,P78*O78*H78*1.45,IF(E78=160,P78*O78*H78*1.5,IF(E78=170,P78*O78*H78*1.55,IF(E78=180,P78*O78*H78*1.6,IF(E78=190,P78*O78*H78*1.65,IF(E78=200,P78*O78*H78*1.7,IF(E78=210,P78*O78*H78*1.75))))))))))))))))</f>
        <v>0</v>
      </c>
      <c r="S78" s="16">
        <f>H78*M78*50+H78*O78*P78</f>
        <v>4660.5404098871886</v>
      </c>
      <c r="T78" s="16">
        <f>N78+R78</f>
        <v>4660.5404098871886</v>
      </c>
    </row>
    <row r="79" spans="1:20" ht="15.75">
      <c r="A79" s="41">
        <v>2</v>
      </c>
      <c r="B79" s="37" t="s">
        <v>54</v>
      </c>
      <c r="C79" s="19"/>
      <c r="D79" s="7" t="s">
        <v>27</v>
      </c>
      <c r="E79" s="7">
        <v>80</v>
      </c>
      <c r="F79" s="7">
        <v>77.599999999999994</v>
      </c>
      <c r="G79" s="18" t="s">
        <v>8</v>
      </c>
      <c r="H79" s="15">
        <f>500/(-216.0475144+16.2606339*$F79-0.002388645*$F79^2-0.00113732*$F79^3+0.00000701863*$F79^4-0.00000001291*$F79^5)</f>
        <v>0.69626590556041557</v>
      </c>
      <c r="I79" s="7">
        <v>10</v>
      </c>
      <c r="J79" s="7">
        <v>130</v>
      </c>
      <c r="K79" s="7">
        <v>0</v>
      </c>
      <c r="L79" s="7">
        <v>0</v>
      </c>
      <c r="M79" s="7">
        <f>MAX(J79:L79)</f>
        <v>130</v>
      </c>
      <c r="N79" s="16">
        <f>M79*50*H79</f>
        <v>4525.7283861427013</v>
      </c>
      <c r="O79" s="7"/>
      <c r="P79" s="7"/>
      <c r="Q79" s="7">
        <f>M79+P79</f>
        <v>130</v>
      </c>
      <c r="R79" s="16">
        <f>IF(E79=60,P79*O79*H79*1,IF(E79=70,P79*O79*H79*1.05,IF(E79=80,P79*O79*H79*1.1,IF(E79=90,P79*O79*H79*1.15,IF(E79=100,P79*O79*H79*1.2,IF(E79=110,P79*O79*H79*1.25,IF(E79=120,P79*O79*H79*1.3,IF(E79=130,P79*O79*H79*1.35,IF(E79=140,P79*O79*H79*1.4,IF(E79=150,P79*O79*H79*1.45,IF(E79=160,P79*O79*H79*1.5,IF(E79=170,P79*O79*H79*1.55,IF(E79=180,P79*O79*H79*1.6,IF(E79=190,P79*O79*H79*1.65,IF(E79=200,P79*O79*H79*1.7,IF(E79=210,P79*O79*H79*1.75))))))))))))))))</f>
        <v>0</v>
      </c>
      <c r="S79" s="16">
        <f>H79*M79*50+H79*O79*P79</f>
        <v>4525.7283861427013</v>
      </c>
      <c r="T79" s="16">
        <f>N79+R79</f>
        <v>4525.7283861427013</v>
      </c>
    </row>
    <row r="80" spans="1:20" s="1" customFormat="1" ht="21">
      <c r="A80" s="61" t="s">
        <v>114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3"/>
    </row>
    <row r="81" spans="1:20" ht="15.75">
      <c r="A81" s="41">
        <v>1</v>
      </c>
      <c r="B81" s="37" t="s">
        <v>133</v>
      </c>
      <c r="C81" s="19"/>
      <c r="D81" s="7" t="s">
        <v>27</v>
      </c>
      <c r="E81" s="7">
        <v>90</v>
      </c>
      <c r="F81" s="18">
        <v>85.6</v>
      </c>
      <c r="G81" s="18" t="s">
        <v>8</v>
      </c>
      <c r="H81" s="15">
        <f>500/(-216.0475144+16.2606339*$F81-0.002388645*$F81^2-0.00113732*$F81^3+0.00000701863*$F81^4-0.00000001291*$F81^5)</f>
        <v>0.65573169148006272</v>
      </c>
      <c r="I81" s="7"/>
      <c r="J81" s="7">
        <v>140</v>
      </c>
      <c r="K81" s="7"/>
      <c r="L81" s="7">
        <v>155</v>
      </c>
      <c r="M81" s="7">
        <f>MAX(J81:L81)</f>
        <v>155</v>
      </c>
      <c r="N81" s="16">
        <f>M81*50*H81</f>
        <v>5081.9206089704858</v>
      </c>
      <c r="O81" s="7"/>
      <c r="P81" s="7"/>
      <c r="Q81" s="7">
        <f>M81+P81</f>
        <v>155</v>
      </c>
      <c r="R81" s="16">
        <f>IF(E81=60,P81*O81*H81*1,IF(E81=70,P81*O81*H81*1.05,IF(E81=80,P81*O81*H81*1.1,IF(E81=90,P81*O81*H81*1.15,IF(E81=100,P81*O81*H81*1.2,IF(E81=110,P81*O81*H81*1.25,IF(E81=120,P81*O81*H81*1.3,IF(E81=130,P81*O81*H81*1.35,IF(E81=140,P81*O81*H81*1.4,IF(E81=150,P81*O81*H81*1.45,IF(E81=160,P81*O81*H81*1.5,IF(E81=170,P81*O81*H81*1.55,IF(E81=180,P81*O81*H81*1.6,IF(E81=190,P81*O81*H81*1.65,IF(E81=200,P81*O81*H81*1.7,IF(E81=210,P81*O81*H81*1.75))))))))))))))))</f>
        <v>0</v>
      </c>
      <c r="S81" s="16">
        <f>H81*M81*50+H81*O81*P81</f>
        <v>5081.9206089704867</v>
      </c>
      <c r="T81" s="16">
        <f>N81+R81</f>
        <v>5081.9206089704858</v>
      </c>
    </row>
    <row r="82" spans="1:20" ht="15.75">
      <c r="A82" s="41">
        <v>2</v>
      </c>
      <c r="B82" s="37" t="s">
        <v>134</v>
      </c>
      <c r="C82" s="19"/>
      <c r="D82" s="7" t="s">
        <v>27</v>
      </c>
      <c r="E82" s="7">
        <v>90</v>
      </c>
      <c r="F82" s="18">
        <v>87.3</v>
      </c>
      <c r="G82" s="18" t="s">
        <v>8</v>
      </c>
      <c r="H82" s="15">
        <f>500/(-216.0475144+16.2606339*$F82-0.002388645*$F82^2-0.00113732*$F82^3+0.00000701863*$F82^4-0.00000001291*$F82^5)</f>
        <v>0.64867194205924805</v>
      </c>
      <c r="I82" s="7"/>
      <c r="J82" s="7">
        <v>145</v>
      </c>
      <c r="K82" s="7">
        <v>155</v>
      </c>
      <c r="L82" s="7"/>
      <c r="M82" s="7">
        <f>MAX(J82:L82)</f>
        <v>155</v>
      </c>
      <c r="N82" s="16">
        <f>M82*50*H82</f>
        <v>5027.2075509591723</v>
      </c>
      <c r="O82" s="7"/>
      <c r="P82" s="7"/>
      <c r="Q82" s="7">
        <f>M82+P82</f>
        <v>155</v>
      </c>
      <c r="R82" s="16">
        <f>IF(E82=60,P82*O82*H82*1,IF(E82=70,P82*O82*H82*1.05,IF(E82=80,P82*O82*H82*1.1,IF(E82=90,P82*O82*H82*1.15,IF(E82=100,P82*O82*H82*1.2,IF(E82=110,P82*O82*H82*1.25,IF(E82=120,P82*O82*H82*1.3,IF(E82=130,P82*O82*H82*1.35,IF(E82=140,P82*O82*H82*1.4,IF(E82=150,P82*O82*H82*1.45,IF(E82=160,P82*O82*H82*1.5,IF(E82=170,P82*O82*H82*1.55,IF(E82=180,P82*O82*H82*1.6,IF(E82=190,P82*O82*H82*1.65,IF(E82=200,P82*O82*H82*1.7,IF(E82=210,P82*O82*H82*1.75))))))))))))))))</f>
        <v>0</v>
      </c>
      <c r="S82" s="16">
        <f>H82*M82*50+H82*O82*P82</f>
        <v>5027.2075509591723</v>
      </c>
      <c r="T82" s="16">
        <f>N82+R82</f>
        <v>5027.2075509591723</v>
      </c>
    </row>
    <row r="83" spans="1:20" s="1" customFormat="1" ht="21">
      <c r="A83" s="61" t="s">
        <v>115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3"/>
    </row>
    <row r="84" spans="1:20" ht="15.75">
      <c r="A84" s="41">
        <v>1</v>
      </c>
      <c r="B84" s="42" t="s">
        <v>56</v>
      </c>
      <c r="C84" s="19"/>
      <c r="D84" s="7" t="s">
        <v>27</v>
      </c>
      <c r="E84" s="7">
        <v>100</v>
      </c>
      <c r="F84" s="18">
        <v>97.4</v>
      </c>
      <c r="G84" s="18" t="s">
        <v>8</v>
      </c>
      <c r="H84" s="15">
        <f>500/(-216.0475144+16.2606339*$F84-0.002388645*$F84^2-0.00113732*$F84^3+0.00000701863*$F84^4-0.00000001291*$F84^5)</f>
        <v>0.61524691165062528</v>
      </c>
      <c r="I84" s="7">
        <v>10</v>
      </c>
      <c r="J84" s="7">
        <v>0</v>
      </c>
      <c r="K84" s="7">
        <v>170</v>
      </c>
      <c r="L84" s="7">
        <v>182.5</v>
      </c>
      <c r="M84" s="7">
        <f>MAX(J84:L84)</f>
        <v>182.5</v>
      </c>
      <c r="N84" s="16">
        <f>M84*50*H84</f>
        <v>5614.1280688119559</v>
      </c>
      <c r="O84" s="7"/>
      <c r="P84" s="7"/>
      <c r="Q84" s="7">
        <f>M84+P84</f>
        <v>182.5</v>
      </c>
      <c r="R84" s="16">
        <f>IF(E84=60,P84*O84*H84*1,IF(E84=70,P84*O84*H84*1.05,IF(E84=80,P84*O84*H84*1.1,IF(E84=90,P84*O84*H84*1.15,IF(E84=100,P84*O84*H84*1.2,IF(E84=110,P84*O84*H84*1.25,IF(E84=120,P84*O84*H84*1.3,IF(E84=130,P84*O84*H84*1.35,IF(E84=140,P84*O84*H84*1.4,IF(E84=150,P84*O84*H84*1.45,IF(E84=160,P84*O84*H84*1.5,IF(E84=170,P84*O84*H84*1.55,IF(E84=180,P84*O84*H84*1.6,IF(E84=190,P84*O84*H84*1.65,IF(E84=200,P84*O84*H84*1.7,IF(E84=210,P84*O84*H84*1.75))))))))))))))))</f>
        <v>0</v>
      </c>
      <c r="S84" s="16">
        <f>H84*M84*50+H84*O84*P84</f>
        <v>5614.1280688119559</v>
      </c>
      <c r="T84" s="16">
        <f>N84+R84</f>
        <v>5614.1280688119559</v>
      </c>
    </row>
    <row r="85" spans="1:20" ht="15.75">
      <c r="A85" s="41"/>
      <c r="B85" s="37" t="s">
        <v>132</v>
      </c>
      <c r="C85" s="19"/>
      <c r="D85" s="7" t="s">
        <v>27</v>
      </c>
      <c r="E85" s="7">
        <v>100</v>
      </c>
      <c r="F85" s="18">
        <v>97.9</v>
      </c>
      <c r="G85" s="18" t="s">
        <v>8</v>
      </c>
      <c r="H85" s="15">
        <f>500/(-216.0475144+16.2606339*$F85-0.002388645*$F85^2-0.00113732*$F85^3+0.00000701863*$F85^4-0.00000001291*$F85^5)</f>
        <v>0.61391304965705884</v>
      </c>
      <c r="I85" s="7"/>
      <c r="J85" s="7">
        <v>0</v>
      </c>
      <c r="K85" s="7"/>
      <c r="L85" s="7"/>
      <c r="M85" s="7">
        <f>MAX(J85:L85)</f>
        <v>0</v>
      </c>
      <c r="N85" s="16">
        <f>M85*50*H85</f>
        <v>0</v>
      </c>
      <c r="O85" s="7"/>
      <c r="P85" s="7"/>
      <c r="Q85" s="7">
        <f>M85+P85</f>
        <v>0</v>
      </c>
      <c r="R85" s="16">
        <f>IF(E85=60,P85*O85*H85*1,IF(E85=70,P85*O85*H85*1.05,IF(E85=80,P85*O85*H85*1.1,IF(E85=90,P85*O85*H85*1.15,IF(E85=100,P85*O85*H85*1.2,IF(E85=110,P85*O85*H85*1.25,IF(E85=120,P85*O85*H85*1.3,IF(E85=130,P85*O85*H85*1.35,IF(E85=140,P85*O85*H85*1.4,IF(E85=150,P85*O85*H85*1.45,IF(E85=160,P85*O85*H85*1.5,IF(E85=170,P85*O85*H85*1.55,IF(E85=180,P85*O85*H85*1.6,IF(E85=190,P85*O85*H85*1.65,IF(E85=200,P85*O85*H85*1.7,IF(E85=210,P85*O85*H85*1.75))))))))))))))))</f>
        <v>0</v>
      </c>
      <c r="S85" s="16">
        <f>H85*M85*50+H85*O85*P85</f>
        <v>0</v>
      </c>
      <c r="T85" s="16">
        <f>N85+R85</f>
        <v>0</v>
      </c>
    </row>
    <row r="86" spans="1:20" ht="15.75">
      <c r="A86" s="41">
        <v>2</v>
      </c>
      <c r="B86" s="37" t="s">
        <v>123</v>
      </c>
      <c r="C86" s="19"/>
      <c r="D86" s="7" t="s">
        <v>27</v>
      </c>
      <c r="E86" s="7">
        <v>100</v>
      </c>
      <c r="F86" s="18">
        <v>96.7</v>
      </c>
      <c r="G86" s="18" t="s">
        <v>8</v>
      </c>
      <c r="H86" s="15">
        <f>500/(-216.0475144+16.2606339*$F86-0.002388645*$F86^2-0.00113732*$F86^3+0.00000701863*$F86^4-0.00000001291*$F86^5)</f>
        <v>0.6171590044790829</v>
      </c>
      <c r="I86" s="7"/>
      <c r="J86" s="7">
        <v>155</v>
      </c>
      <c r="K86" s="7"/>
      <c r="L86" s="7">
        <v>175</v>
      </c>
      <c r="M86" s="7">
        <f>MAX(J86:L86)</f>
        <v>175</v>
      </c>
      <c r="N86" s="16">
        <f>M86*50*H86</f>
        <v>5400.1412891919754</v>
      </c>
      <c r="O86" s="7"/>
      <c r="P86" s="7"/>
      <c r="Q86" s="7">
        <f>M86+P86</f>
        <v>175</v>
      </c>
      <c r="R86" s="16">
        <f>IF(E86=60,P86*O86*H86*1,IF(E86=70,P86*O86*H86*1.05,IF(E86=80,P86*O86*H86*1.1,IF(E86=90,P86*O86*H86*1.15,IF(E86=100,P86*O86*H86*1.2,IF(E86=110,P86*O86*H86*1.25,IF(E86=120,P86*O86*H86*1.3,IF(E86=130,P86*O86*H86*1.35,IF(E86=140,P86*O86*H86*1.4,IF(E86=150,P86*O86*H86*1.45,IF(E86=160,P86*O86*H86*1.5,IF(E86=170,P86*O86*H86*1.55,IF(E86=180,P86*O86*H86*1.6,IF(E86=190,P86*O86*H86*1.65,IF(E86=200,P86*O86*H86*1.7,IF(E86=210,P86*O86*H86*1.75))))))))))))))))</f>
        <v>0</v>
      </c>
      <c r="S86" s="16">
        <f>H86*M86*50+H86*O86*P86</f>
        <v>5400.1412891919754</v>
      </c>
      <c r="T86" s="16">
        <f>N86+R86</f>
        <v>5400.1412891919754</v>
      </c>
    </row>
    <row r="87" spans="1:20" ht="15.75">
      <c r="A87" s="41">
        <v>1</v>
      </c>
      <c r="B87" s="42" t="s">
        <v>136</v>
      </c>
      <c r="C87" s="19"/>
      <c r="D87" s="7" t="s">
        <v>27</v>
      </c>
      <c r="E87" s="7">
        <v>100</v>
      </c>
      <c r="F87" s="18">
        <v>95.8</v>
      </c>
      <c r="G87" s="23" t="s">
        <v>20</v>
      </c>
      <c r="H87" s="15">
        <f>500/(-216.0475144+16.2606339*$F87-0.002388645*$F87^2-0.00113732*$F87^3+0.00000701863*$F87^4-0.00000001291*$F87^5)</f>
        <v>0.61969615615848228</v>
      </c>
      <c r="I87" s="7"/>
      <c r="J87" s="7">
        <v>135</v>
      </c>
      <c r="K87" s="7"/>
      <c r="L87" s="7">
        <v>150</v>
      </c>
      <c r="M87" s="7">
        <f>MAX(J87:L87)</f>
        <v>150</v>
      </c>
      <c r="N87" s="16">
        <f>M87*50*H87</f>
        <v>4647.7211711886175</v>
      </c>
      <c r="O87" s="7"/>
      <c r="P87" s="7"/>
      <c r="Q87" s="7">
        <f>M87+P87</f>
        <v>150</v>
      </c>
      <c r="R87" s="16">
        <f>IF(E87=60,P87*O87*H87*1,IF(E87=70,P87*O87*H87*1.05,IF(E87=80,P87*O87*H87*1.1,IF(E87=90,P87*O87*H87*1.15,IF(E87=100,P87*O87*H87*1.2,IF(E87=110,P87*O87*H87*1.25,IF(E87=120,P87*O87*H87*1.3,IF(E87=130,P87*O87*H87*1.35,IF(E87=140,P87*O87*H87*1.4,IF(E87=150,P87*O87*H87*1.45,IF(E87=160,P87*O87*H87*1.5,IF(E87=170,P87*O87*H87*1.55,IF(E87=180,P87*O87*H87*1.6,IF(E87=190,P87*O87*H87*1.65,IF(E87=200,P87*O87*H87*1.7,IF(E87=210,P87*O87*H87*1.75))))))))))))))))</f>
        <v>0</v>
      </c>
      <c r="S87" s="16">
        <f>H87*M87*50+H87*O87*P87</f>
        <v>4647.7211711886166</v>
      </c>
      <c r="T87" s="16">
        <f>N87+R87</f>
        <v>4647.7211711886175</v>
      </c>
    </row>
    <row r="88" spans="1:20" ht="15.75">
      <c r="A88" s="41">
        <v>1</v>
      </c>
      <c r="B88" s="37" t="s">
        <v>111</v>
      </c>
      <c r="C88" s="19"/>
      <c r="D88" s="7" t="s">
        <v>27</v>
      </c>
      <c r="E88" s="7">
        <v>100</v>
      </c>
      <c r="F88" s="18">
        <v>97</v>
      </c>
      <c r="G88" s="23" t="s">
        <v>21</v>
      </c>
      <c r="H88" s="15">
        <f>500/(-216.0475144+16.2606339*$F88-0.002388645*$F88^2-0.00113732*$F88^3+0.00000701863*$F88^4-0.00000001291*$F88^5)</f>
        <v>0.61633307687530192</v>
      </c>
      <c r="I88" s="7">
        <v>11</v>
      </c>
      <c r="J88" s="7">
        <v>150</v>
      </c>
      <c r="K88" s="7">
        <v>160</v>
      </c>
      <c r="L88" s="7">
        <v>165</v>
      </c>
      <c r="M88" s="7">
        <f>MAX(J88:L88)</f>
        <v>165</v>
      </c>
      <c r="N88" s="16">
        <f>M88*50*H88</f>
        <v>5084.7478842212413</v>
      </c>
      <c r="O88" s="7"/>
      <c r="P88" s="7"/>
      <c r="Q88" s="7">
        <f>M88+P88</f>
        <v>165</v>
      </c>
      <c r="R88" s="16">
        <f>IF(E88=60,P88*O88*H88*1,IF(E88=70,P88*O88*H88*1.05,IF(E88=80,P88*O88*H88*1.1,IF(E88=90,P88*O88*H88*1.15,IF(E88=100,P88*O88*H88*1.2,IF(E88=110,P88*O88*H88*1.25,IF(E88=120,P88*O88*H88*1.3,IF(E88=130,P88*O88*H88*1.35,IF(E88=140,P88*O88*H88*1.4,IF(E88=150,P88*O88*H88*1.45,IF(E88=160,P88*O88*H88*1.5,IF(E88=170,P88*O88*H88*1.55,IF(E88=180,P88*O88*H88*1.6,IF(E88=190,P88*O88*H88*1.65,IF(E88=200,P88*O88*H88*1.7,IF(E88=210,P88*O88*H88*1.75))))))))))))))))</f>
        <v>0</v>
      </c>
      <c r="S88" s="16">
        <f>H88*M88*50+H88*O88*P88*1.05</f>
        <v>5084.7478842212413</v>
      </c>
      <c r="T88" s="16">
        <f>N88+R88</f>
        <v>5084.7478842212413</v>
      </c>
    </row>
    <row r="89" spans="1:20" s="1" customFormat="1" ht="21">
      <c r="A89" s="61" t="s">
        <v>116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3"/>
    </row>
    <row r="90" spans="1:20" ht="15.75">
      <c r="A90" s="41">
        <v>1</v>
      </c>
      <c r="B90" s="42" t="s">
        <v>57</v>
      </c>
      <c r="C90" s="19"/>
      <c r="D90" s="7" t="s">
        <v>27</v>
      </c>
      <c r="E90" s="7">
        <v>110</v>
      </c>
      <c r="F90" s="18">
        <v>105.8</v>
      </c>
      <c r="G90" s="18" t="s">
        <v>8</v>
      </c>
      <c r="H90" s="15">
        <f>500/(-216.0475144+16.2606339*$F90-0.002388645*$F90^2-0.00113732*$F90^3+0.00000701863*$F90^4-0.00000001291*$F90^5)</f>
        <v>0.59598120742380223</v>
      </c>
      <c r="I90" s="7">
        <v>10</v>
      </c>
      <c r="J90" s="7">
        <v>177.5</v>
      </c>
      <c r="K90" s="7">
        <v>182.5</v>
      </c>
      <c r="L90" s="7">
        <v>185</v>
      </c>
      <c r="M90" s="7">
        <f>MAX(J90:L90)</f>
        <v>185</v>
      </c>
      <c r="N90" s="16">
        <f>M90*50*H90</f>
        <v>5512.8261686701708</v>
      </c>
      <c r="O90" s="7"/>
      <c r="P90" s="7"/>
      <c r="Q90" s="7">
        <f>M90+P90</f>
        <v>185</v>
      </c>
      <c r="R90" s="16">
        <f>IF(E90=60,P90*O90*H90*1,IF(E90=70,P90*O90*H90*1.05,IF(E90=80,P90*O90*H90*1.1,IF(E90=90,P90*O90*H90*1.15,IF(E90=100,P90*O90*H90*1.2,IF(E90=110,P90*O90*H90*1.25,IF(E90=120,P90*O90*H90*1.3,IF(E90=130,P90*O90*H90*1.35,IF(E90=140,P90*O90*H90*1.4,IF(E90=150,P90*O90*H90*1.45,IF(E90=160,P90*O90*H90*1.5,IF(E90=170,P90*O90*H90*1.55,IF(E90=180,P90*O90*H90*1.6,IF(E90=190,P90*O90*H90*1.65,IF(E90=200,P90*O90*H90*1.7,IF(E90=210,P90*O90*H90*1.75))))))))))))))))</f>
        <v>0</v>
      </c>
      <c r="S90" s="16">
        <f>H90*M90*50+H90*O90*P90</f>
        <v>5512.8261686701708</v>
      </c>
      <c r="T90" s="16">
        <f>N90+R90</f>
        <v>5512.8261686701708</v>
      </c>
    </row>
    <row r="91" spans="1:20" s="1" customFormat="1" ht="21">
      <c r="A91" s="61" t="s">
        <v>117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</row>
    <row r="92" spans="1:20" ht="15.75">
      <c r="A92" s="41">
        <v>1</v>
      </c>
      <c r="B92" s="42" t="s">
        <v>52</v>
      </c>
      <c r="C92" s="19"/>
      <c r="D92" s="7" t="s">
        <v>27</v>
      </c>
      <c r="E92" s="7">
        <v>120</v>
      </c>
      <c r="F92" s="7">
        <v>114.6</v>
      </c>
      <c r="G92" s="18" t="s">
        <v>8</v>
      </c>
      <c r="H92" s="15">
        <f>500/(-216.0475144+16.2606339*$F92-0.002388645*$F92^2-0.00113732*$F92^3+0.00000701863*$F92^4-0.00000001291*$F92^5)</f>
        <v>0.58159374243729201</v>
      </c>
      <c r="I92" s="7"/>
      <c r="J92" s="7"/>
      <c r="K92" s="7">
        <v>200</v>
      </c>
      <c r="L92" s="7"/>
      <c r="M92" s="7">
        <f>MAX(J92:L92)</f>
        <v>200</v>
      </c>
      <c r="N92" s="16">
        <f>M92*50*H92</f>
        <v>5815.9374243729198</v>
      </c>
      <c r="O92" s="7"/>
      <c r="P92" s="7"/>
      <c r="Q92" s="7">
        <f>M92+P92</f>
        <v>200</v>
      </c>
      <c r="R92" s="16">
        <f>IF(E92=60,P92*O92*H92*1,IF(E92=70,P92*O92*H92*1.05,IF(E92=80,P92*O92*H92*1.1,IF(E92=90,P92*O92*H92*1.15,IF(E92=100,P92*O92*H92*1.2,IF(E92=110,P92*O92*H92*1.25,IF(E92=120,P92*O92*H92*1.3,IF(E92=130,P92*O92*H92*1.35,IF(E92=140,P92*O92*H92*1.4,IF(E92=150,P92*O92*H92*1.45,IF(E92=160,P92*O92*H92*1.5,IF(E92=170,P92*O92*H92*1.55,IF(E92=180,P92*O92*H92*1.6,IF(E92=190,P92*O92*H92*1.65,IF(E92=200,P92*O92*H92*1.7,IF(E92=210,P92*O92*H92*1.75))))))))))))))))</f>
        <v>0</v>
      </c>
      <c r="S92" s="16">
        <f>H92*M92*50+H92*O92*P92</f>
        <v>5815.9374243729208</v>
      </c>
      <c r="T92" s="16">
        <f>N92+R92</f>
        <v>5815.9374243729198</v>
      </c>
    </row>
    <row r="94" spans="1:20" ht="26.25">
      <c r="A94" s="60" t="s">
        <v>130</v>
      </c>
      <c r="B94" s="60"/>
      <c r="C94" s="60"/>
      <c r="D94" s="60"/>
      <c r="E94" s="60"/>
      <c r="F94" s="60"/>
    </row>
    <row r="95" spans="1:20" ht="31.5">
      <c r="A95" s="43" t="s">
        <v>118</v>
      </c>
      <c r="B95" s="43" t="s">
        <v>4</v>
      </c>
      <c r="C95" s="43"/>
      <c r="D95" s="44" t="s">
        <v>127</v>
      </c>
      <c r="E95" s="44" t="s">
        <v>128</v>
      </c>
      <c r="F95" s="44" t="s">
        <v>129</v>
      </c>
    </row>
    <row r="96" spans="1:20" ht="15.75">
      <c r="A96" s="3">
        <v>1</v>
      </c>
      <c r="B96" s="25" t="s">
        <v>52</v>
      </c>
      <c r="C96" s="2"/>
      <c r="D96" s="2">
        <v>120</v>
      </c>
      <c r="E96" s="2">
        <v>200</v>
      </c>
      <c r="F96" s="2">
        <v>5815.9</v>
      </c>
    </row>
    <row r="97" spans="1:6" ht="15.75">
      <c r="A97" s="3">
        <v>2</v>
      </c>
      <c r="B97" s="42" t="s">
        <v>56</v>
      </c>
      <c r="C97" s="2"/>
      <c r="D97" s="2">
        <v>100</v>
      </c>
      <c r="E97" s="2">
        <v>182.5</v>
      </c>
      <c r="F97" s="45">
        <v>5614.1</v>
      </c>
    </row>
    <row r="98" spans="1:6" ht="15.75">
      <c r="A98" s="46">
        <v>3</v>
      </c>
      <c r="B98" s="42" t="s">
        <v>57</v>
      </c>
      <c r="C98" s="2"/>
      <c r="D98" s="2">
        <v>110</v>
      </c>
      <c r="E98" s="45">
        <v>185</v>
      </c>
      <c r="F98" s="45">
        <v>5512.8</v>
      </c>
    </row>
  </sheetData>
  <sortState ref="A3:T9">
    <sortCondition ref="E3:E9"/>
  </sortState>
  <mergeCells count="26">
    <mergeCell ref="A17:T17"/>
    <mergeCell ref="A24:T24"/>
    <mergeCell ref="A27:T27"/>
    <mergeCell ref="A32:F32"/>
    <mergeCell ref="A1:R1"/>
    <mergeCell ref="A3:T3"/>
    <mergeCell ref="A6:T6"/>
    <mergeCell ref="A10:T10"/>
    <mergeCell ref="A38:F38"/>
    <mergeCell ref="A64:F64"/>
    <mergeCell ref="A70:R70"/>
    <mergeCell ref="A72:T72"/>
    <mergeCell ref="A74:T74"/>
    <mergeCell ref="A50:T50"/>
    <mergeCell ref="A55:T55"/>
    <mergeCell ref="A57:T57"/>
    <mergeCell ref="A60:T60"/>
    <mergeCell ref="A44:R44"/>
    <mergeCell ref="A48:T48"/>
    <mergeCell ref="A46:T46"/>
    <mergeCell ref="A94:F94"/>
    <mergeCell ref="A76:T76"/>
    <mergeCell ref="A80:T80"/>
    <mergeCell ref="A83:T83"/>
    <mergeCell ref="A89:T89"/>
    <mergeCell ref="A91:T9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="91" zoomScaleNormal="91" workbookViewId="0">
      <selection activeCell="O31" sqref="O31"/>
    </sheetView>
  </sheetViews>
  <sheetFormatPr defaultRowHeight="15"/>
  <cols>
    <col min="1" max="1" width="6.5703125" customWidth="1"/>
    <col min="2" max="2" width="20.85546875" customWidth="1"/>
    <col min="3" max="3" width="7.140625" style="1" hidden="1" customWidth="1"/>
    <col min="4" max="4" width="13" customWidth="1"/>
    <col min="5" max="5" width="11" customWidth="1"/>
    <col min="6" max="6" width="11.28515625" customWidth="1"/>
    <col min="7" max="7" width="10.140625" customWidth="1"/>
    <col min="8" max="8" width="9" customWidth="1"/>
    <col min="9" max="9" width="6.85546875" hidden="1" customWidth="1"/>
    <col min="10" max="10" width="7.28515625" hidden="1" customWidth="1"/>
    <col min="11" max="11" width="7.140625" hidden="1" customWidth="1"/>
    <col min="12" max="12" width="7.28515625" hidden="1" customWidth="1"/>
    <col min="13" max="13" width="7.85546875" hidden="1" customWidth="1"/>
    <col min="14" max="14" width="10.42578125" hidden="1" customWidth="1"/>
    <col min="16" max="16" width="11.85546875" customWidth="1"/>
    <col min="17" max="17" width="9.140625" customWidth="1"/>
    <col min="18" max="18" width="8.42578125" hidden="1" customWidth="1"/>
    <col min="19" max="19" width="10.85546875" hidden="1" customWidth="1"/>
    <col min="20" max="20" width="10.42578125" customWidth="1"/>
  </cols>
  <sheetData>
    <row r="1" spans="1:20" ht="27.75" customHeight="1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45">
      <c r="A2" s="3" t="s">
        <v>118</v>
      </c>
      <c r="B2" s="3" t="s">
        <v>4</v>
      </c>
      <c r="C2" s="3" t="s">
        <v>23</v>
      </c>
      <c r="D2" s="3" t="s">
        <v>7</v>
      </c>
      <c r="E2" s="3" t="s">
        <v>16</v>
      </c>
      <c r="F2" s="4" t="s">
        <v>19</v>
      </c>
      <c r="G2" s="5" t="s">
        <v>5</v>
      </c>
      <c r="H2" s="3" t="s">
        <v>13</v>
      </c>
      <c r="I2" s="6" t="s">
        <v>6</v>
      </c>
      <c r="J2" s="3" t="s">
        <v>0</v>
      </c>
      <c r="K2" s="3" t="s">
        <v>1</v>
      </c>
      <c r="L2" s="3" t="s">
        <v>2</v>
      </c>
      <c r="M2" s="3" t="s">
        <v>3</v>
      </c>
      <c r="N2" s="4" t="s">
        <v>14</v>
      </c>
      <c r="O2" s="4" t="s">
        <v>11</v>
      </c>
      <c r="P2" s="4" t="s">
        <v>9</v>
      </c>
      <c r="Q2" s="4" t="s">
        <v>10</v>
      </c>
      <c r="R2" s="4" t="s">
        <v>15</v>
      </c>
      <c r="S2" s="4" t="s">
        <v>12</v>
      </c>
      <c r="T2" s="4" t="s">
        <v>17</v>
      </c>
    </row>
    <row r="3" spans="1:20" s="1" customFormat="1" ht="21">
      <c r="A3" s="61" t="s">
        <v>115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ht="15.75">
      <c r="A4" s="41">
        <v>1</v>
      </c>
      <c r="B4" s="47" t="s">
        <v>61</v>
      </c>
      <c r="C4" s="19"/>
      <c r="D4" s="7" t="s">
        <v>64</v>
      </c>
      <c r="E4" s="7">
        <v>100</v>
      </c>
      <c r="F4" s="18">
        <v>99.2</v>
      </c>
      <c r="G4" s="18" t="s">
        <v>8</v>
      </c>
      <c r="H4" s="15">
        <f>500/(-216.0475144+16.2606339*$F4-0.002388645*$F4^2-0.00113732*$F4^3+0.00000701863*$F4^4-0.00000001291*$F4^5)</f>
        <v>0.61056549220259915</v>
      </c>
      <c r="I4" s="7">
        <v>11</v>
      </c>
      <c r="J4" s="7"/>
      <c r="K4" s="7"/>
      <c r="L4" s="7"/>
      <c r="M4" s="7">
        <f>MAX(J4:L4)</f>
        <v>0</v>
      </c>
      <c r="N4" s="16">
        <f>M4*50*H4</f>
        <v>0</v>
      </c>
      <c r="O4" s="7">
        <v>160</v>
      </c>
      <c r="P4" s="7">
        <v>13</v>
      </c>
      <c r="Q4" s="7">
        <f>M4+P4</f>
        <v>13</v>
      </c>
      <c r="R4" s="16">
        <f>IF(E4=60,P4*O4*H4*1,IF(E4=70,P4*O4*H4*1.05,IF(E4=80,P4*O4*H4*1.1,IF(E4=90,P4*O4*H4*1.15,IF(E4=100,P4*O4*H4*1.2,IF(E4=110,P4*O4*H4*1.25,IF(E4=120,P4*O4*H4*1.3,IF(E4=130,P4*O4*H4*1.35,IF(E4=140,P4*O4*H4*1.4,IF(E4=150,P4*O4*H4*1.45,IF(E4=160,P4*O4*H4*1.5,IF(E4=170,P4*O4*H4*1.55,IF(E4=180,P4*O4*H4*1.6,IF(E4=190,P4*O4*H4*1.65,IF(E4=200,P4*O4*H4*1.7,IF(E4=210,P4*O4*H4*1.75))))))))))))))))</f>
        <v>1523.9714685376873</v>
      </c>
      <c r="S4" s="16">
        <f>H4*M4*50+H4*O4*P4*1</f>
        <v>1269.9762237814061</v>
      </c>
      <c r="T4" s="16">
        <f>N4+R4</f>
        <v>1523.9714685376873</v>
      </c>
    </row>
    <row r="5" spans="1:20" s="1" customFormat="1" ht="21" customHeight="1">
      <c r="A5" s="61" t="s">
        <v>139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</row>
    <row r="6" spans="1:20" ht="15.75">
      <c r="A6" s="41">
        <v>1</v>
      </c>
      <c r="B6" s="48" t="s">
        <v>62</v>
      </c>
      <c r="C6" s="19"/>
      <c r="D6" s="7" t="s">
        <v>64</v>
      </c>
      <c r="E6" s="7">
        <v>110</v>
      </c>
      <c r="F6" s="18">
        <v>101.8</v>
      </c>
      <c r="G6" s="18" t="s">
        <v>8</v>
      </c>
      <c r="H6" s="15">
        <f>500/(-216.0475144+16.2606339*$F6-0.002388645*$F6^2-0.00113732*$F6^3+0.00000701863*$F6^4-0.00000001291*$F6^5)</f>
        <v>0.60436351622999496</v>
      </c>
      <c r="I6" s="7">
        <v>9</v>
      </c>
      <c r="J6" s="7"/>
      <c r="K6" s="7"/>
      <c r="L6" s="7"/>
      <c r="M6" s="7">
        <f>MAX(J6:L6)</f>
        <v>0</v>
      </c>
      <c r="N6" s="16">
        <f>M6*50*H6</f>
        <v>0</v>
      </c>
      <c r="O6" s="7">
        <v>160</v>
      </c>
      <c r="P6" s="7">
        <v>13</v>
      </c>
      <c r="Q6" s="7">
        <f>M6+P6</f>
        <v>13</v>
      </c>
      <c r="R6" s="16">
        <f>IF(E6=60,P6*O6*H6*1,IF(E6=70,P6*O6*H6*1.05,IF(E6=80,P6*O6*H6*1.1,IF(E6=90,P6*O6*H6*1.15,IF(E6=100,P6*O6*H6*1.2,IF(E6=110,P6*O6*H6*1.25,IF(E6=120,P6*O6*H6*1.3,IF(E6=130,P6*O6*H6*1.35,IF(E6=140,P6*O6*H6*1.4,IF(E6=150,P6*O6*H6*1.45,IF(E6=160,P6*O6*H6*1.5,IF(E6=170,P6*O6*H6*1.55,IF(E6=180,P6*O6*H6*1.6,IF(E6=190,P6*O6*H6*1.65,IF(E6=200,P6*O6*H6*1.7,IF(E6=210,P6*O6*H6*1.75))))))))))))))))</f>
        <v>1571.3451421979869</v>
      </c>
      <c r="S6" s="16">
        <f>H6*M6*50+H6*O6*P6*1</f>
        <v>1257.0761137583895</v>
      </c>
      <c r="T6" s="16">
        <f>N6+R6</f>
        <v>1571.3451421979869</v>
      </c>
    </row>
    <row r="7" spans="1:20" ht="15.75">
      <c r="A7" s="41">
        <v>2</v>
      </c>
      <c r="B7" s="42" t="s">
        <v>63</v>
      </c>
      <c r="C7" s="19"/>
      <c r="D7" s="7" t="s">
        <v>64</v>
      </c>
      <c r="E7" s="7">
        <v>110</v>
      </c>
      <c r="F7" s="18">
        <v>109.2</v>
      </c>
      <c r="G7" s="18" t="s">
        <v>8</v>
      </c>
      <c r="H7" s="15">
        <f>500/(-216.0475144+16.2606339*$F7-0.002388645*$F7^2-0.00113732*$F7^3+0.00000701863*$F7^4-0.00000001291*$F7^5)</f>
        <v>0.58982559619204555</v>
      </c>
      <c r="I7" s="7">
        <v>10</v>
      </c>
      <c r="J7" s="7"/>
      <c r="K7" s="7"/>
      <c r="L7" s="7"/>
      <c r="M7" s="7">
        <f>MAX(J7:L7)</f>
        <v>0</v>
      </c>
      <c r="N7" s="16">
        <f>M7*50*H7</f>
        <v>0</v>
      </c>
      <c r="O7" s="7">
        <v>160</v>
      </c>
      <c r="P7" s="7">
        <v>13</v>
      </c>
      <c r="Q7" s="7">
        <f>M7+P7</f>
        <v>13</v>
      </c>
      <c r="R7" s="16">
        <f>IF(E7=60,P7*O7*H7*1,IF(E7=70,P7*O7*H7*1.05,IF(E7=80,P7*O7*H7*1.1,IF(E7=90,P7*O7*H7*1.15,IF(E7=100,P7*O7*H7*1.2,IF(E7=110,P7*O7*H7*1.25,IF(E7=120,P7*O7*H7*1.3,IF(E7=130,P7*O7*H7*1.35,IF(E7=140,P7*O7*H7*1.4,IF(E7=150,P7*O7*H7*1.45,IF(E7=160,P7*O7*H7*1.5,IF(E7=170,P7*O7*H7*1.55,IF(E7=180,P7*O7*H7*1.6,IF(E7=190,P7*O7*H7*1.65,IF(E7=200,P7*O7*H7*1.7,IF(E7=210,P7*O7*H7*1.75))))))))))))))))</f>
        <v>1533.5465500993182</v>
      </c>
      <c r="S7" s="16">
        <f>H7*M7*50+H7*O7*P7*1.05</f>
        <v>1288.1791020834276</v>
      </c>
      <c r="T7" s="16">
        <f>N7+R7</f>
        <v>1533.5465500993182</v>
      </c>
    </row>
    <row r="8" spans="1:20" ht="15.75">
      <c r="A8" s="41">
        <v>3</v>
      </c>
      <c r="B8" s="42" t="s">
        <v>52</v>
      </c>
      <c r="C8" s="19"/>
      <c r="D8" s="7" t="s">
        <v>64</v>
      </c>
      <c r="E8" s="7">
        <v>120</v>
      </c>
      <c r="F8" s="18">
        <v>114.6</v>
      </c>
      <c r="G8" s="22" t="s">
        <v>8</v>
      </c>
      <c r="H8" s="15">
        <f>500/(-216.0475144+16.2606339*$F8-0.002388645*$F8^2-0.00113732*$F8^3+0.00000701863*$F8^4-0.00000001291*$F8^5)</f>
        <v>0.58159374243729201</v>
      </c>
      <c r="I8" s="7">
        <v>9</v>
      </c>
      <c r="J8" s="7"/>
      <c r="K8" s="7"/>
      <c r="L8" s="7"/>
      <c r="M8" s="7">
        <f>MAX(J8:L8)</f>
        <v>0</v>
      </c>
      <c r="N8" s="16">
        <f>M8*50*H8</f>
        <v>0</v>
      </c>
      <c r="O8" s="7">
        <v>160</v>
      </c>
      <c r="P8" s="7">
        <v>9</v>
      </c>
      <c r="Q8" s="7">
        <f>M8+P8</f>
        <v>9</v>
      </c>
      <c r="R8" s="16">
        <f>IF(E8=60,P8*O8*H8*1,IF(E8=70,P8*O8*H8*1.05,IF(E8=80,P8*O8*H8*1.1,IF(E8=90,P8*O8*H8*1.15,IF(E8=100,P8*O8*H8*1.2,IF(E8=110,P8*O8*H8*1.25,IF(E8=120,P8*O8*H8*1.3,IF(E8=130,P8*O8*H8*1.35,IF(E8=140,P8*O8*H8*1.4,IF(E8=150,P8*O8*H8*1.45,IF(E8=160,P8*O8*H8*1.5,IF(E8=170,P8*O8*H8*1.55,IF(E8=180,P8*O8*H8*1.6,IF(E8=190,P8*O8*H8*1.65,IF(E8=200,P8*O8*H8*1.7,IF(E8=210,P8*O8*H8*1.75))))))))))))))))</f>
        <v>1088.7434858426107</v>
      </c>
      <c r="S8" s="16">
        <f>H8*M8*50+H8*O8*P8*1.05</f>
        <v>879.36973856518546</v>
      </c>
      <c r="T8" s="16">
        <f>N8+R8</f>
        <v>1088.7434858426107</v>
      </c>
    </row>
  </sheetData>
  <sortState ref="A3:T6">
    <sortCondition ref="F2"/>
  </sortState>
  <mergeCells count="3">
    <mergeCell ref="A1:T1"/>
    <mergeCell ref="A5:T5"/>
    <mergeCell ref="A3:T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98"/>
  <sheetViews>
    <sheetView zoomScale="91" zoomScaleNormal="91" workbookViewId="0">
      <selection activeCell="A26" sqref="A26:T26"/>
    </sheetView>
  </sheetViews>
  <sheetFormatPr defaultRowHeight="15"/>
  <cols>
    <col min="1" max="1" width="7.5703125" customWidth="1"/>
    <col min="2" max="2" width="31.140625" customWidth="1"/>
    <col min="3" max="3" width="7.85546875" style="1" hidden="1" customWidth="1"/>
    <col min="4" max="4" width="15.28515625" customWidth="1"/>
    <col min="5" max="5" width="11.5703125" customWidth="1"/>
    <col min="7" max="7" width="10.85546875" customWidth="1"/>
    <col min="9" max="9" width="9.140625" hidden="1" customWidth="1"/>
    <col min="10" max="10" width="7.5703125" customWidth="1"/>
    <col min="11" max="11" width="7.85546875" customWidth="1"/>
    <col min="12" max="12" width="7" customWidth="1"/>
    <col min="13" max="13" width="9.140625" customWidth="1"/>
    <col min="14" max="14" width="12" hidden="1" customWidth="1"/>
    <col min="16" max="16" width="11.28515625" customWidth="1"/>
    <col min="18" max="18" width="9.140625" hidden="1" customWidth="1"/>
    <col min="19" max="19" width="11.140625" hidden="1" customWidth="1"/>
    <col min="20" max="20" width="12.140625" customWidth="1"/>
  </cols>
  <sheetData>
    <row r="1" spans="1:53" ht="27.75" customHeight="1">
      <c r="A1" s="64" t="s">
        <v>141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53" ht="45">
      <c r="A2" s="3" t="s">
        <v>118</v>
      </c>
      <c r="B2" s="3" t="s">
        <v>4</v>
      </c>
      <c r="C2" s="3" t="s">
        <v>26</v>
      </c>
      <c r="D2" s="3" t="s">
        <v>7</v>
      </c>
      <c r="E2" s="3" t="s">
        <v>16</v>
      </c>
      <c r="F2" s="4" t="s">
        <v>19</v>
      </c>
      <c r="G2" s="5" t="s">
        <v>5</v>
      </c>
      <c r="H2" s="3" t="s">
        <v>13</v>
      </c>
      <c r="I2" s="6" t="s">
        <v>6</v>
      </c>
      <c r="J2" s="3" t="s">
        <v>0</v>
      </c>
      <c r="K2" s="3" t="s">
        <v>1</v>
      </c>
      <c r="L2" s="3" t="s">
        <v>2</v>
      </c>
      <c r="M2" s="3" t="s">
        <v>3</v>
      </c>
      <c r="N2" s="4" t="s">
        <v>14</v>
      </c>
      <c r="O2" s="4" t="s">
        <v>11</v>
      </c>
      <c r="P2" s="4" t="s">
        <v>9</v>
      </c>
      <c r="Q2" s="4" t="s">
        <v>10</v>
      </c>
      <c r="R2" s="4" t="s">
        <v>15</v>
      </c>
      <c r="S2" s="4" t="s">
        <v>12</v>
      </c>
      <c r="T2" s="4" t="s">
        <v>17</v>
      </c>
    </row>
    <row r="3" spans="1:53" s="1" customFormat="1" ht="21">
      <c r="A3" s="61" t="s">
        <v>112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53" s="21" customFormat="1" ht="15.75">
      <c r="A4" s="41">
        <v>1</v>
      </c>
      <c r="B4" s="27" t="s">
        <v>65</v>
      </c>
      <c r="C4" s="8"/>
      <c r="D4" s="7" t="s">
        <v>25</v>
      </c>
      <c r="E4" s="7">
        <v>60</v>
      </c>
      <c r="F4" s="18">
        <v>58.1</v>
      </c>
      <c r="G4" s="18" t="s">
        <v>8</v>
      </c>
      <c r="H4" s="15">
        <f>500/(594.31747775582-27.23842536447*$F4+0.82112226871*$F4^2-0.00930733913*$F4^3+0.00004731582*$F4^4-0.00000009054*$F4^5)</f>
        <v>1.1431660562653096</v>
      </c>
      <c r="I4" s="7">
        <v>8</v>
      </c>
      <c r="J4" s="7">
        <v>80</v>
      </c>
      <c r="K4" s="7">
        <v>0</v>
      </c>
      <c r="L4" s="7">
        <v>85</v>
      </c>
      <c r="M4" s="7">
        <f>MAX(J4:L4)</f>
        <v>85</v>
      </c>
      <c r="N4" s="16">
        <f>M4*50*H4</f>
        <v>4858.4557391275657</v>
      </c>
      <c r="O4" s="7">
        <v>60</v>
      </c>
      <c r="P4" s="7">
        <v>13</v>
      </c>
      <c r="Q4" s="7">
        <f>M4+P4</f>
        <v>98</v>
      </c>
      <c r="R4" s="16">
        <f>IF(E4=50,P4*O4*H4*0.9,IF(E4=60,P4*O4*H4*1,IF(E4=70,P4*O4*H4*1.05,IF(E4=80,P4*O4*H4*1.1,IF(E4=90,P4*O4*H4*1.15,IF(E4=100,P4*O4*H4*1.2,IF(E4=110,P4*O4*H4*1.25,IF(E4=120,P4*O4*H4*1.3,IF(E4=130,P4*O4*H4*1.35,IF(E4=140,P4*O4*H4*1.4,IF(E4=150,P4*O4*H4*1.45,IF(E4=160,P4*O4*H4*1.5,IF(E4=170,P4*O4*H4*1.55,IF(E4=180,P4*O4*H4*1.6,IF(E4=190,P4*O4*H4*1.65,IF(E4=200,P4*O4*H4*1.7,IF(E4=210,P4*O4*H4*1.75)))))))))))))))))</f>
        <v>891.66952388694153</v>
      </c>
      <c r="S4" s="16">
        <f>H4*M4*50+H4*O4*P4*1</f>
        <v>5750.1252630145073</v>
      </c>
      <c r="T4" s="16">
        <f>N4+R4</f>
        <v>5750.1252630145073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21" customFormat="1" ht="21">
      <c r="A5" s="61" t="s">
        <v>138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36" customFormat="1" ht="15.75">
      <c r="A6" s="41">
        <v>1</v>
      </c>
      <c r="B6" s="24" t="s">
        <v>66</v>
      </c>
      <c r="C6" s="7"/>
      <c r="D6" s="7" t="s">
        <v>25</v>
      </c>
      <c r="E6" s="7">
        <v>70</v>
      </c>
      <c r="F6" s="18">
        <v>64.900000000000006</v>
      </c>
      <c r="G6" s="22" t="s">
        <v>8</v>
      </c>
      <c r="H6" s="15">
        <f>500/(-216.0475144+16.2606339*$F6-0.002388645*$F6^2-0.00113732*$F6^3+0.00000701863*$F6^4-0.00000001291*$F6^5)</f>
        <v>0.79622564405868934</v>
      </c>
      <c r="I6" s="7">
        <v>8</v>
      </c>
      <c r="J6" s="7">
        <v>102.5</v>
      </c>
      <c r="K6" s="7">
        <v>0</v>
      </c>
      <c r="L6" s="7">
        <v>0</v>
      </c>
      <c r="M6" s="7">
        <f>MAX(J6:L6)</f>
        <v>102.5</v>
      </c>
      <c r="N6" s="16">
        <f>M6*50*H6</f>
        <v>4080.6564258007829</v>
      </c>
      <c r="O6" s="7">
        <v>70</v>
      </c>
      <c r="P6" s="7">
        <v>18</v>
      </c>
      <c r="Q6" s="7">
        <f>M6+P6</f>
        <v>120.5</v>
      </c>
      <c r="R6" s="16">
        <f>IF(E6=60,P6*O6*H6*1,IF(E6=70,P6*O6*H6*1.05,IF(E6=80,P6*O6*H6*1.1,IF(E6=90,P6*O6*H6*1.15,IF(E6=100,P6*O6*H6*1.2,IF(E6=110,P6*O6*H6*1.25,IF(E6=120,P6*O6*H6*1.3,IF(E6=130,P6*O6*H6*1.35,IF(E6=140,P6*O6*H6*1.4,IF(E6=150,P6*O6*H6*1.45,IF(E6=160,P6*O6*H6*1.5,IF(E6=170,P6*O6*H6*1.55,IF(E6=180,P6*O6*H6*1.6,IF(E6=190,P6*O6*H6*1.65,IF(E6=200,P6*O6*H6*1.7,IF(E6=210,P6*O6*H6*1.75))))))))))))))))</f>
        <v>1053.406527089646</v>
      </c>
      <c r="S6" s="16">
        <f>H6*M6*50+H6*O6*P6*1</f>
        <v>5083.9007373147324</v>
      </c>
      <c r="T6" s="16">
        <f>N6+R6</f>
        <v>5134.0629528904292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36" customFormat="1" ht="21">
      <c r="A7" s="61" t="s">
        <v>113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5.75">
      <c r="A8" s="41">
        <v>1</v>
      </c>
      <c r="B8" s="24" t="s">
        <v>67</v>
      </c>
      <c r="C8" s="17"/>
      <c r="D8" s="7" t="s">
        <v>25</v>
      </c>
      <c r="E8" s="7">
        <v>80</v>
      </c>
      <c r="F8" s="18">
        <v>79.3</v>
      </c>
      <c r="G8" s="22" t="s">
        <v>8</v>
      </c>
      <c r="H8" s="15">
        <f>500/(-216.0475144+16.2606339*$F8-0.002388645*$F8^2-0.00113732*$F8^3+0.00000701863*$F8^4-0.00000001291*$F8^5)</f>
        <v>0.68651913445572432</v>
      </c>
      <c r="I8" s="7">
        <v>7.2</v>
      </c>
      <c r="J8" s="7">
        <v>185</v>
      </c>
      <c r="K8" s="7">
        <v>195</v>
      </c>
      <c r="L8" s="7">
        <v>200</v>
      </c>
      <c r="M8" s="7">
        <f>MAX(J8:L8)</f>
        <v>200</v>
      </c>
      <c r="N8" s="16">
        <f>M8*50*H8</f>
        <v>6865.1913445572436</v>
      </c>
      <c r="O8" s="7">
        <v>80</v>
      </c>
      <c r="P8" s="7">
        <v>44</v>
      </c>
      <c r="Q8" s="7">
        <f>M8+P8</f>
        <v>244</v>
      </c>
      <c r="R8" s="16">
        <f>IF(E8=60,P8*O8*H8*1,IF(E8=70,P8*O8*H8*1.05,IF(E8=80,P8*O8*H8*1.1,IF(E8=90,P8*O8*H8*1.15,IF(E8=100,P8*O8*H8*1.2,IF(E8=110,P8*O8*H8*1.25,IF(E8=120,P8*O8*H8*1.3,IF(E8=130,P8*O8*H8*1.35,IF(E8=140,P8*O8*H8*1.4,IF(E8=150,P8*O8*H8*1.45,IF(E8=160,P8*O8*H8*1.5,IF(E8=170,P8*O8*H8*1.55,IF(E8=180,P8*O8*H8*1.6,IF(E8=190,P8*O8*H8*1.65,IF(E8=200,P8*O8*H8*1.7,IF(E8=210,P8*O8*H8*1.75))))))))))))))))</f>
        <v>2658.2020886125647</v>
      </c>
      <c r="S8" s="16">
        <f>H8*M8*50+H8*O8*P8*1.05</f>
        <v>9402.5660655056017</v>
      </c>
      <c r="T8" s="16">
        <f>N8+R8</f>
        <v>9523.3934331698074</v>
      </c>
    </row>
    <row r="9" spans="1:53" ht="15.75">
      <c r="A9" s="41">
        <v>2</v>
      </c>
      <c r="B9" s="27" t="s">
        <v>68</v>
      </c>
      <c r="C9" s="17"/>
      <c r="D9" s="7" t="s">
        <v>25</v>
      </c>
      <c r="E9" s="7">
        <v>80</v>
      </c>
      <c r="F9" s="18">
        <v>79.599999999999994</v>
      </c>
      <c r="G9" s="22" t="s">
        <v>8</v>
      </c>
      <c r="H9" s="15">
        <f>500/(-216.0475144+16.2606339*$F9-0.002388645*$F9^2-0.00113732*$F9^3+0.00000701863*$F9^4-0.00000001291*$F9^5)</f>
        <v>0.68486840277687966</v>
      </c>
      <c r="I9" s="7">
        <v>10</v>
      </c>
      <c r="J9" s="7">
        <v>140</v>
      </c>
      <c r="K9" s="7">
        <v>0</v>
      </c>
      <c r="L9" s="7">
        <v>0</v>
      </c>
      <c r="M9" s="7">
        <f>MAX(J9:L9)</f>
        <v>140</v>
      </c>
      <c r="N9" s="16">
        <f>M9*50*H9</f>
        <v>4794.0788194381576</v>
      </c>
      <c r="O9" s="7">
        <v>80</v>
      </c>
      <c r="P9" s="7">
        <v>32</v>
      </c>
      <c r="Q9" s="7">
        <f>M9+P9</f>
        <v>172</v>
      </c>
      <c r="R9" s="16">
        <f>IF(E9=60,P9*O9*H9*1,IF(E9=70,P9*O9*H9*1.05,IF(E9=80,P9*O9*H9*1.1,IF(E9=90,P9*O9*H9*1.15,IF(E9=100,P9*O9*H9*1.2,IF(E9=110,P9*O9*H9*1.25,IF(E9=120,P9*O9*H9*1.3,IF(E9=130,P9*O9*H9*1.35,IF(E9=140,P9*O9*H9*1.4,IF(E9=150,P9*O9*H9*1.45,IF(E9=160,P9*O9*H9*1.5,IF(E9=170,P9*O9*H9*1.55,IF(E9=180,P9*O9*H9*1.6,IF(E9=190,P9*O9*H9*1.65,IF(E9=200,P9*O9*H9*1.7,IF(E9=210,P9*O9*H9*1.75))))))))))))))))</f>
        <v>1928.5894222196932</v>
      </c>
      <c r="S9" s="16">
        <f>H9*M9*50+H9*O9*P9*1</f>
        <v>6547.3419305469697</v>
      </c>
      <c r="T9" s="16">
        <f>N9+R9</f>
        <v>6722.6682416578506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>
      <c r="A10" s="41">
        <v>1</v>
      </c>
      <c r="B10" s="27" t="s">
        <v>70</v>
      </c>
      <c r="C10" s="19"/>
      <c r="D10" s="7" t="s">
        <v>25</v>
      </c>
      <c r="E10" s="7">
        <v>80</v>
      </c>
      <c r="F10" s="18">
        <v>78.400000000000006</v>
      </c>
      <c r="G10" s="20" t="s">
        <v>21</v>
      </c>
      <c r="H10" s="15">
        <f>500/(-216.0475144+16.2606339*$F10-0.002388645*$F10^2-0.00113732*$F10^3+0.00000701863*$F10^4-0.00000001291*$F10^5)</f>
        <v>0.69159450415565726</v>
      </c>
      <c r="I10" s="7">
        <v>8</v>
      </c>
      <c r="J10" s="7">
        <v>92.5</v>
      </c>
      <c r="K10" s="7">
        <v>100</v>
      </c>
      <c r="L10" s="7">
        <v>0</v>
      </c>
      <c r="M10" s="7">
        <f>MAX(J10:L10)</f>
        <v>100</v>
      </c>
      <c r="N10" s="16">
        <f>M10*50*H10</f>
        <v>3457.9725207782863</v>
      </c>
      <c r="O10" s="7">
        <v>80</v>
      </c>
      <c r="P10" s="7">
        <v>13</v>
      </c>
      <c r="Q10" s="7">
        <f>M10+P10</f>
        <v>113</v>
      </c>
      <c r="R10" s="16">
        <f>IF(E10=60,P10*O10*H10*1,IF(E10=70,P10*O10*H10*1.05,IF(E10=80,P10*O10*H10*1.1,IF(E10=90,P10*O10*H10*1.15,IF(E10=100,P10*O10*H10*1.2,IF(E10=110,P10*O10*H10*1.25,IF(E10=120,P10*O10*H10*1.3,IF(E10=130,P10*O10*H10*1.35,IF(E10=140,P10*O10*H10*1.4,IF(E10=150,P10*O10*H10*1.45,IF(E10=160,P10*O10*H10*1.5,IF(E10=170,P10*O10*H10*1.55,IF(E10=180,P10*O10*H10*1.6,IF(E10=190,P10*O10*H10*1.65,IF(E10=200,P10*O10*H10*1.7,IF(E10=210,P10*O10*H10*1.75))))))))))))))))</f>
        <v>791.18411275407198</v>
      </c>
      <c r="S10" s="16">
        <f>H10*M10*50+H10*O10*P10*1.1</f>
        <v>4249.1566335323578</v>
      </c>
      <c r="T10" s="16">
        <f>N10+R10</f>
        <v>4249.1566335323587</v>
      </c>
    </row>
    <row r="11" spans="1:53" s="1" customFormat="1" ht="21">
      <c r="A11" s="61" t="s">
        <v>114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5.75">
      <c r="A12" s="41">
        <v>1</v>
      </c>
      <c r="B12" s="24" t="s">
        <v>71</v>
      </c>
      <c r="C12" s="17"/>
      <c r="D12" s="7" t="s">
        <v>25</v>
      </c>
      <c r="E12" s="7">
        <v>90</v>
      </c>
      <c r="F12" s="7">
        <v>83</v>
      </c>
      <c r="G12" s="18" t="s">
        <v>8</v>
      </c>
      <c r="H12" s="15">
        <f>500/(-216.0475144+16.2606339*$F12-0.002388645*$F12^2-0.00113732*$F12^3+0.00000701863*$F12^4-0.00000001291*$F12^5)</f>
        <v>0.6674994266033587</v>
      </c>
      <c r="I12" s="7">
        <v>7</v>
      </c>
      <c r="J12" s="7">
        <v>190</v>
      </c>
      <c r="K12" s="7">
        <v>197.5</v>
      </c>
      <c r="L12" s="7">
        <v>0</v>
      </c>
      <c r="M12" s="7">
        <f>MAX(J12:L12)</f>
        <v>197.5</v>
      </c>
      <c r="N12" s="16">
        <f>M12*50*H12</f>
        <v>6591.5568377081672</v>
      </c>
      <c r="O12" s="7">
        <v>90</v>
      </c>
      <c r="P12" s="7">
        <v>41</v>
      </c>
      <c r="Q12" s="7">
        <f>M12+P12</f>
        <v>238.5</v>
      </c>
      <c r="R12" s="16">
        <f>IF(E12=60,P12*O12*H12*1,IF(E12=70,P12*O12*H12*1.05,IF(E12=80,P12*O12*H12*1.1,IF(E12=90,P12*O12*H12*1.15,IF(E12=100,P12*O12*H12*1.2,IF(E12=110,P12*O12*H12*1.25,IF(E12=120,P12*O12*H12*1.3,IF(E12=130,P12*O12*H12*1.35,IF(E12=140,P12*O12*H12*1.4,IF(E12=150,P12*O12*H12*1.45,IF(E12=160,P12*O12*H12*1.5,IF(E12=170,P12*O12*H12*1.55,IF(E12=180,P12*O12*H12*1.6,IF(E12=190,P12*O12*H12*1.65,IF(E12=200,P12*O12*H12*1.7,IF(E12=210,P12*O12*H12*1.75))))))))))))))))</f>
        <v>2832.5338167913524</v>
      </c>
      <c r="S12" s="16">
        <f>H12*M12*50+H12*O12*P12</f>
        <v>9054.6297218745603</v>
      </c>
      <c r="T12" s="16">
        <f>N12+R12</f>
        <v>9424.0906544995196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>
      <c r="A13" s="41">
        <v>2</v>
      </c>
      <c r="B13" s="24" t="s">
        <v>140</v>
      </c>
      <c r="C13" s="19"/>
      <c r="D13" s="7" t="s">
        <v>25</v>
      </c>
      <c r="E13" s="7">
        <v>90</v>
      </c>
      <c r="F13" s="7">
        <v>87.5</v>
      </c>
      <c r="G13" s="22" t="s">
        <v>8</v>
      </c>
      <c r="H13" s="15">
        <f>500/(-216.0475144+16.2606339*$F13-0.002388645*$F13^2-0.00113732*$F13^3+0.00000701863*$F13^4-0.00000001291*$F13^5)</f>
        <v>0.64787232003034956</v>
      </c>
      <c r="I13" s="7"/>
      <c r="J13" s="7">
        <v>185</v>
      </c>
      <c r="K13" s="7"/>
      <c r="L13" s="7">
        <v>200</v>
      </c>
      <c r="M13" s="7">
        <f>MAX(J13:L13)</f>
        <v>200</v>
      </c>
      <c r="N13" s="16">
        <f>M13*50*H13</f>
        <v>6478.723200303496</v>
      </c>
      <c r="O13" s="7">
        <v>90</v>
      </c>
      <c r="P13" s="7">
        <v>38</v>
      </c>
      <c r="Q13" s="7">
        <f>M13+P13</f>
        <v>238</v>
      </c>
      <c r="R13" s="16">
        <f>IF(E13=60,P13*O13*H13*1,IF(E13=70,P13*O13*H13*1.05,IF(E13=80,P13*O13*H13*1.1,IF(E13=90,P13*O13*H13*1.15,IF(E13=100,P13*O13*H13*1.2,IF(E13=110,P13*O13*H13*1.25,IF(E13=120,P13*O13*H13*1.3,IF(E13=130,P13*O13*H13*1.35,IF(E13=140,P13*O13*H13*1.4,IF(E13=150,P13*O13*H13*1.45,IF(E13=160,P13*O13*H13*1.5,IF(E13=170,P13*O13*H13*1.55,IF(E13=180,P13*O13*H13*1.6,IF(E13=190,P13*O13*H13*1.65,IF(E13=200,P13*O13*H13*1.7,IF(E13=210,P13*O13*H13*1.75))))))))))))))))</f>
        <v>2548.0818346793644</v>
      </c>
      <c r="S13" s="16">
        <f>H13*M13*50+H13*O13*P13</f>
        <v>8694.4465348072918</v>
      </c>
      <c r="T13" s="16">
        <f>N13+R13</f>
        <v>9026.8050349828609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>
      <c r="A14" s="41">
        <v>2</v>
      </c>
      <c r="B14" s="24" t="s">
        <v>72</v>
      </c>
      <c r="C14" s="19"/>
      <c r="D14" s="7" t="s">
        <v>25</v>
      </c>
      <c r="E14" s="7">
        <v>90</v>
      </c>
      <c r="F14" s="7">
        <v>88.1</v>
      </c>
      <c r="G14" s="20" t="s">
        <v>22</v>
      </c>
      <c r="H14" s="15">
        <f>500/(-216.0475144+16.2606339*$F14-0.002388645*$F14^2-0.00113732*$F14^3+0.00000701863*$F14^4-0.00000001291*$F14^5)</f>
        <v>0.64551118725156154</v>
      </c>
      <c r="I14" s="7">
        <v>8</v>
      </c>
      <c r="J14" s="7">
        <v>125</v>
      </c>
      <c r="K14" s="7">
        <v>132.5</v>
      </c>
      <c r="L14" s="7">
        <v>0</v>
      </c>
      <c r="M14" s="7">
        <f>MAX(J14:L14)</f>
        <v>132.5</v>
      </c>
      <c r="N14" s="16">
        <f>M14*50*H14</f>
        <v>4276.5116155415953</v>
      </c>
      <c r="O14" s="7">
        <v>90</v>
      </c>
      <c r="P14" s="7">
        <v>21</v>
      </c>
      <c r="Q14" s="7">
        <f>M14+P14</f>
        <v>153.5</v>
      </c>
      <c r="R14" s="16">
        <f>IF(E14=60,P14*O14*H14*1,IF(E14=70,P14*O14*H14*1.05,IF(E14=80,P14*O14*H14*1.1,IF(E14=90,P14*O14*H14*1.15,IF(E14=100,P14*O14*H14*1.2,IF(E14=110,P14*O14*H14*1.25,IF(E14=120,P14*O14*H14*1.3,IF(E14=130,P14*O14*H14*1.35,IF(E14=140,P14*O14*H14*1.4,IF(E14=150,P14*O14*H14*1.45,IF(E14=160,P14*O14*H14*1.5,IF(E14=170,P14*O14*H14*1.55,IF(E14=180,P14*O14*H14*1.6,IF(E14=190,P14*O14*H14*1.65,IF(E14=200,P14*O14*H14*1.7,IF(E14=210,P14*O14*H14*1.75))))))))))))))))</f>
        <v>1403.0185654912689</v>
      </c>
      <c r="S14" s="16">
        <f>H14*M14*50+H14*O14*P14</f>
        <v>5496.5277594470463</v>
      </c>
      <c r="T14" s="16">
        <f>N14+R14</f>
        <v>5679.5301810328638</v>
      </c>
    </row>
    <row r="15" spans="1:53" ht="15.75">
      <c r="A15" s="41">
        <v>1</v>
      </c>
      <c r="B15" s="24" t="s">
        <v>105</v>
      </c>
      <c r="C15" s="19"/>
      <c r="D15" s="7" t="s">
        <v>25</v>
      </c>
      <c r="E15" s="7">
        <v>90</v>
      </c>
      <c r="F15" s="7">
        <v>87.5</v>
      </c>
      <c r="G15" s="20" t="s">
        <v>22</v>
      </c>
      <c r="H15" s="15">
        <f>500/(-216.0475144+16.2606339*$F15-0.002388645*$F15^2-0.00113732*$F15^3+0.00000701863*$F15^4-0.00000001291*$F15^5)</f>
        <v>0.64787232003034956</v>
      </c>
      <c r="I15" s="7">
        <v>7</v>
      </c>
      <c r="J15" s="7">
        <v>185</v>
      </c>
      <c r="K15" s="7">
        <v>195</v>
      </c>
      <c r="L15" s="7">
        <v>200</v>
      </c>
      <c r="M15" s="7">
        <f>MAX(J15:L15)</f>
        <v>200</v>
      </c>
      <c r="N15" s="16">
        <f>M15*50*H15</f>
        <v>6478.723200303496</v>
      </c>
      <c r="O15" s="7">
        <v>90</v>
      </c>
      <c r="P15" s="7">
        <v>38</v>
      </c>
      <c r="Q15" s="7">
        <f>M15+P15</f>
        <v>238</v>
      </c>
      <c r="R15" s="16">
        <f>IF(E15=60,P15*O15*H15*1,IF(E15=70,P15*O15*H15*1.05,IF(E15=80,P15*O15*H15*1.1,IF(E15=90,P15*O15*H15*1.15,IF(E15=100,P15*O15*H15*1.2,IF(E15=110,P15*O15*H15*1.25,IF(E15=120,P15*O15*H15*1.3,IF(E15=130,P15*O15*H15*1.35,IF(E15=140,P15*O15*H15*1.4,IF(E15=150,P15*O15*H15*1.45,IF(E15=160,P15*O15*H15*1.5,IF(E15=170,P15*O15*H15*1.55,IF(E15=180,P15*O15*H15*1.6,IF(E15=190,P15*O15*H15*1.65,IF(E15=200,P15*O15*H15*1.7,IF(E15=210,P15*O15*H15*1.75))))))))))))))))</f>
        <v>2548.0818346793644</v>
      </c>
      <c r="S15" s="16">
        <f>H15*M15*50+H15*O15*P15</f>
        <v>8694.4465348072918</v>
      </c>
      <c r="T15" s="16">
        <f>N15+R15</f>
        <v>9026.8050349828609</v>
      </c>
    </row>
    <row r="16" spans="1:53" s="1" customFormat="1" ht="21">
      <c r="A16" s="61" t="s">
        <v>115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.75">
      <c r="A17" s="41">
        <v>1</v>
      </c>
      <c r="B17" s="25" t="s">
        <v>74</v>
      </c>
      <c r="C17" s="7"/>
      <c r="D17" s="7" t="s">
        <v>25</v>
      </c>
      <c r="E17" s="7">
        <v>100</v>
      </c>
      <c r="F17" s="7">
        <v>92.6</v>
      </c>
      <c r="G17" s="20" t="s">
        <v>30</v>
      </c>
      <c r="H17" s="15">
        <f t="shared" ref="H17:H25" si="0">500/(-216.0475144+16.2606339*$F17-0.002388645*$F17^2-0.00113732*$F17^3+0.00000701863*$F17^4-0.00000001291*$F17^5)</f>
        <v>0.62948186038560161</v>
      </c>
      <c r="I17" s="7">
        <v>9</v>
      </c>
      <c r="J17" s="7">
        <v>160</v>
      </c>
      <c r="K17" s="7">
        <v>0</v>
      </c>
      <c r="L17" s="7">
        <v>172.5</v>
      </c>
      <c r="M17" s="7">
        <f t="shared" ref="M17:M25" si="1">MAX(J17:L17)</f>
        <v>172.5</v>
      </c>
      <c r="N17" s="16">
        <f t="shared" ref="N17:N25" si="2">M17*50*H17</f>
        <v>5429.2810458258136</v>
      </c>
      <c r="O17" s="7">
        <v>100</v>
      </c>
      <c r="P17" s="7">
        <v>20</v>
      </c>
      <c r="Q17" s="7">
        <f t="shared" ref="Q17:Q25" si="3">M17+P17</f>
        <v>192.5</v>
      </c>
      <c r="R17" s="16">
        <f t="shared" ref="R17:R25" si="4">IF(E17=60,P17*O17*H17*1,IF(E17=70,P17*O17*H17*1.05,IF(E17=80,P17*O17*H17*1.1,IF(E17=90,P17*O17*H17*1.15,IF(E17=100,P17*O17*H17*1.2,IF(E17=110,P17*O17*H17*1.25,IF(E17=120,P17*O17*H17*1.3,IF(E17=130,P17*O17*H17*1.35,IF(E17=140,P17*O17*H17*1.4,IF(E17=150,P17*O17*H17*1.45,IF(E17=160,P17*O17*H17*1.5,IF(E17=170,P17*O17*H17*1.55,IF(E17=180,P17*O17*H17*1.6,IF(E17=190,P17*O17*H17*1.65,IF(E17=200,P17*O17*H17*1.7,IF(E17=210,P17*O17*H17*1.75))))))))))))))))</f>
        <v>1510.7564649254439</v>
      </c>
      <c r="S17" s="16">
        <f t="shared" ref="S17:S25" si="5">H17*M17*50+H17*O17*P17</f>
        <v>6688.2447665970167</v>
      </c>
      <c r="T17" s="16">
        <f t="shared" ref="T17:T25" si="6">N17+R17</f>
        <v>6940.0375107512573</v>
      </c>
    </row>
    <row r="18" spans="1:53" ht="17.25" customHeight="1">
      <c r="A18" s="41"/>
      <c r="B18" s="24" t="s">
        <v>102</v>
      </c>
      <c r="C18" s="2"/>
      <c r="D18" s="7" t="s">
        <v>25</v>
      </c>
      <c r="E18" s="7">
        <v>100</v>
      </c>
      <c r="F18" s="7">
        <v>96</v>
      </c>
      <c r="G18" s="18" t="s">
        <v>8</v>
      </c>
      <c r="H18" s="15">
        <f t="shared" si="0"/>
        <v>0.61912454709845</v>
      </c>
      <c r="I18" s="7">
        <v>11</v>
      </c>
      <c r="J18" s="7">
        <v>140</v>
      </c>
      <c r="K18" s="7">
        <v>150</v>
      </c>
      <c r="L18" s="7">
        <v>0</v>
      </c>
      <c r="M18" s="7">
        <f t="shared" si="1"/>
        <v>150</v>
      </c>
      <c r="N18" s="16">
        <f t="shared" si="2"/>
        <v>4643.4341032383745</v>
      </c>
      <c r="O18" s="7">
        <v>100</v>
      </c>
      <c r="P18" s="7">
        <v>16</v>
      </c>
      <c r="Q18" s="7">
        <f t="shared" si="3"/>
        <v>166</v>
      </c>
      <c r="R18" s="16">
        <f t="shared" si="4"/>
        <v>1188.7191304290241</v>
      </c>
      <c r="S18" s="16">
        <f t="shared" si="5"/>
        <v>5634.0333785958946</v>
      </c>
      <c r="T18" s="16">
        <f t="shared" si="6"/>
        <v>5832.153233667399</v>
      </c>
    </row>
    <row r="19" spans="1:53" s="1" customFormat="1" ht="15.75">
      <c r="A19" s="41"/>
      <c r="B19" s="25" t="s">
        <v>86</v>
      </c>
      <c r="C19" s="8"/>
      <c r="D19" s="7" t="s">
        <v>25</v>
      </c>
      <c r="E19" s="7">
        <v>100</v>
      </c>
      <c r="F19" s="7">
        <v>99.9</v>
      </c>
      <c r="G19" s="18" t="s">
        <v>8</v>
      </c>
      <c r="H19" s="15">
        <f t="shared" si="0"/>
        <v>0.60883273065808952</v>
      </c>
      <c r="I19" s="7">
        <v>11</v>
      </c>
      <c r="J19" s="7">
        <v>150</v>
      </c>
      <c r="K19" s="7">
        <v>160</v>
      </c>
      <c r="L19" s="7">
        <v>0</v>
      </c>
      <c r="M19" s="7">
        <f t="shared" si="1"/>
        <v>160</v>
      </c>
      <c r="N19" s="16">
        <f t="shared" si="2"/>
        <v>4870.6618452647162</v>
      </c>
      <c r="O19" s="7">
        <v>100</v>
      </c>
      <c r="P19" s="7">
        <v>15</v>
      </c>
      <c r="Q19" s="7">
        <f t="shared" si="3"/>
        <v>175</v>
      </c>
      <c r="R19" s="16">
        <f t="shared" si="4"/>
        <v>1095.898915184561</v>
      </c>
      <c r="S19" s="16">
        <f t="shared" si="5"/>
        <v>5783.9109412518501</v>
      </c>
      <c r="T19" s="16">
        <f t="shared" si="6"/>
        <v>5966.560760449277</v>
      </c>
    </row>
    <row r="20" spans="1:53" s="1" customFormat="1" ht="15.75">
      <c r="A20" s="41">
        <v>2</v>
      </c>
      <c r="B20" s="25" t="s">
        <v>87</v>
      </c>
      <c r="C20" s="8"/>
      <c r="D20" s="7" t="s">
        <v>25</v>
      </c>
      <c r="E20" s="7">
        <v>100</v>
      </c>
      <c r="F20" s="18">
        <v>97.3</v>
      </c>
      <c r="G20" s="18" t="s">
        <v>8</v>
      </c>
      <c r="H20" s="15">
        <f t="shared" si="0"/>
        <v>0.6155168508121297</v>
      </c>
      <c r="I20" s="7">
        <v>11</v>
      </c>
      <c r="J20" s="7">
        <v>170</v>
      </c>
      <c r="K20" s="7">
        <v>185</v>
      </c>
      <c r="L20" s="7">
        <v>0</v>
      </c>
      <c r="M20" s="7">
        <f t="shared" si="1"/>
        <v>185</v>
      </c>
      <c r="N20" s="16">
        <f t="shared" si="2"/>
        <v>5693.5308700121996</v>
      </c>
      <c r="O20" s="7">
        <v>100</v>
      </c>
      <c r="P20" s="7">
        <v>24</v>
      </c>
      <c r="Q20" s="7">
        <f t="shared" si="3"/>
        <v>209</v>
      </c>
      <c r="R20" s="16">
        <f t="shared" si="4"/>
        <v>1772.6885303389336</v>
      </c>
      <c r="S20" s="16">
        <f t="shared" si="5"/>
        <v>7170.7713119613118</v>
      </c>
      <c r="T20" s="16">
        <f t="shared" si="6"/>
        <v>7466.2194003511331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5.75">
      <c r="A21" s="41">
        <v>1</v>
      </c>
      <c r="B21" s="29" t="s">
        <v>61</v>
      </c>
      <c r="C21" s="8"/>
      <c r="D21" s="7" t="s">
        <v>25</v>
      </c>
      <c r="E21" s="7">
        <v>100</v>
      </c>
      <c r="F21" s="7">
        <v>99.2</v>
      </c>
      <c r="G21" s="18" t="s">
        <v>8</v>
      </c>
      <c r="H21" s="15">
        <f t="shared" si="0"/>
        <v>0.61056549220259915</v>
      </c>
      <c r="I21" s="7">
        <v>11</v>
      </c>
      <c r="J21" s="7">
        <v>195</v>
      </c>
      <c r="K21" s="7">
        <v>200</v>
      </c>
      <c r="L21" s="7">
        <v>0</v>
      </c>
      <c r="M21" s="7">
        <f t="shared" si="1"/>
        <v>200</v>
      </c>
      <c r="N21" s="16">
        <f t="shared" si="2"/>
        <v>6105.6549220259913</v>
      </c>
      <c r="O21" s="7">
        <v>100</v>
      </c>
      <c r="P21" s="7">
        <v>38</v>
      </c>
      <c r="Q21" s="7">
        <f t="shared" si="3"/>
        <v>238</v>
      </c>
      <c r="R21" s="16">
        <f t="shared" si="4"/>
        <v>2784.1786444438521</v>
      </c>
      <c r="S21" s="16">
        <f t="shared" si="5"/>
        <v>8425.8037923958691</v>
      </c>
      <c r="T21" s="16">
        <f t="shared" si="6"/>
        <v>8889.8335664698425</v>
      </c>
    </row>
    <row r="22" spans="1:53" ht="15.75">
      <c r="A22" s="41">
        <v>3</v>
      </c>
      <c r="B22" s="29" t="s">
        <v>75</v>
      </c>
      <c r="C22" s="7"/>
      <c r="D22" s="7" t="s">
        <v>25</v>
      </c>
      <c r="E22" s="7">
        <v>100</v>
      </c>
      <c r="F22" s="7">
        <v>94.9</v>
      </c>
      <c r="G22" s="22" t="s">
        <v>8</v>
      </c>
      <c r="H22" s="15">
        <f t="shared" si="0"/>
        <v>0.62232485990186259</v>
      </c>
      <c r="I22" s="7"/>
      <c r="J22" s="7"/>
      <c r="K22" s="7">
        <v>180</v>
      </c>
      <c r="L22" s="7"/>
      <c r="M22" s="7">
        <f t="shared" si="1"/>
        <v>180</v>
      </c>
      <c r="N22" s="16">
        <f t="shared" si="2"/>
        <v>5600.9237391167635</v>
      </c>
      <c r="O22" s="7">
        <v>100</v>
      </c>
      <c r="P22" s="7">
        <v>27</v>
      </c>
      <c r="Q22" s="7">
        <f t="shared" si="3"/>
        <v>207</v>
      </c>
      <c r="R22" s="16">
        <f t="shared" si="4"/>
        <v>2016.3325460820347</v>
      </c>
      <c r="S22" s="16">
        <f t="shared" si="5"/>
        <v>7281.2008608517917</v>
      </c>
      <c r="T22" s="16">
        <f t="shared" si="6"/>
        <v>7617.2562851987987</v>
      </c>
    </row>
    <row r="23" spans="1:53" ht="15.75">
      <c r="A23" s="41">
        <v>1</v>
      </c>
      <c r="B23" s="24" t="s">
        <v>103</v>
      </c>
      <c r="C23" s="19"/>
      <c r="D23" s="7" t="s">
        <v>25</v>
      </c>
      <c r="E23" s="7">
        <v>100</v>
      </c>
      <c r="F23" s="7">
        <v>98.4</v>
      </c>
      <c r="G23" s="20" t="s">
        <v>22</v>
      </c>
      <c r="H23" s="15">
        <f t="shared" si="0"/>
        <v>0.61260520067680624</v>
      </c>
      <c r="I23" s="7">
        <v>7</v>
      </c>
      <c r="J23" s="7">
        <v>175</v>
      </c>
      <c r="K23" s="7">
        <v>180</v>
      </c>
      <c r="L23" s="7">
        <v>0</v>
      </c>
      <c r="M23" s="7">
        <f t="shared" si="1"/>
        <v>180</v>
      </c>
      <c r="N23" s="16">
        <f t="shared" si="2"/>
        <v>5513.4468060912559</v>
      </c>
      <c r="O23" s="7">
        <v>100</v>
      </c>
      <c r="P23" s="7">
        <v>35</v>
      </c>
      <c r="Q23" s="7">
        <f t="shared" si="3"/>
        <v>215</v>
      </c>
      <c r="R23" s="16">
        <f t="shared" si="4"/>
        <v>2572.9418428425865</v>
      </c>
      <c r="S23" s="16">
        <f t="shared" si="5"/>
        <v>7657.5650084600784</v>
      </c>
      <c r="T23" s="16">
        <f t="shared" si="6"/>
        <v>8086.388648933842</v>
      </c>
    </row>
    <row r="24" spans="1:53" ht="15.75">
      <c r="A24" s="41">
        <v>3</v>
      </c>
      <c r="B24" s="26" t="s">
        <v>76</v>
      </c>
      <c r="C24" s="7"/>
      <c r="D24" s="7" t="s">
        <v>25</v>
      </c>
      <c r="E24" s="7">
        <v>100</v>
      </c>
      <c r="F24" s="7">
        <v>98.8</v>
      </c>
      <c r="G24" s="20" t="s">
        <v>22</v>
      </c>
      <c r="H24" s="15">
        <f t="shared" si="0"/>
        <v>0.61157731100715451</v>
      </c>
      <c r="I24" s="7">
        <v>11</v>
      </c>
      <c r="J24" s="7">
        <v>150</v>
      </c>
      <c r="K24" s="7">
        <v>160</v>
      </c>
      <c r="L24" s="7">
        <v>0</v>
      </c>
      <c r="M24" s="7">
        <f t="shared" si="1"/>
        <v>160</v>
      </c>
      <c r="N24" s="16">
        <f t="shared" si="2"/>
        <v>4892.6184880572364</v>
      </c>
      <c r="O24" s="7">
        <v>100</v>
      </c>
      <c r="P24" s="7">
        <v>19</v>
      </c>
      <c r="Q24" s="7">
        <f t="shared" si="3"/>
        <v>179</v>
      </c>
      <c r="R24" s="16">
        <f t="shared" si="4"/>
        <v>1394.3962690963122</v>
      </c>
      <c r="S24" s="16">
        <f t="shared" si="5"/>
        <v>6054.6153789708296</v>
      </c>
      <c r="T24" s="16">
        <f t="shared" si="6"/>
        <v>6287.014757153549</v>
      </c>
    </row>
    <row r="25" spans="1:53" ht="15.75">
      <c r="A25" s="41">
        <v>2</v>
      </c>
      <c r="B25" s="29" t="s">
        <v>75</v>
      </c>
      <c r="C25" s="7"/>
      <c r="D25" s="7" t="s">
        <v>25</v>
      </c>
      <c r="E25" s="7">
        <v>100</v>
      </c>
      <c r="F25" s="7">
        <v>94.9</v>
      </c>
      <c r="G25" s="20" t="s">
        <v>22</v>
      </c>
      <c r="H25" s="15">
        <f t="shared" si="0"/>
        <v>0.62232485990186259</v>
      </c>
      <c r="I25" s="7">
        <v>8</v>
      </c>
      <c r="J25" s="7">
        <v>170</v>
      </c>
      <c r="K25" s="7">
        <v>180</v>
      </c>
      <c r="L25" s="7">
        <v>0</v>
      </c>
      <c r="M25" s="7">
        <f t="shared" si="1"/>
        <v>180</v>
      </c>
      <c r="N25" s="16">
        <f t="shared" si="2"/>
        <v>5600.9237391167635</v>
      </c>
      <c r="O25" s="7">
        <v>100</v>
      </c>
      <c r="P25" s="7">
        <v>27</v>
      </c>
      <c r="Q25" s="7">
        <f t="shared" si="3"/>
        <v>207</v>
      </c>
      <c r="R25" s="16">
        <f t="shared" si="4"/>
        <v>2016.3325460820347</v>
      </c>
      <c r="S25" s="16">
        <f t="shared" si="5"/>
        <v>7281.2008608517917</v>
      </c>
      <c r="T25" s="16">
        <f t="shared" si="6"/>
        <v>7617.2562851987987</v>
      </c>
    </row>
    <row r="26" spans="1:53" s="1" customFormat="1" ht="21">
      <c r="A26" s="61" t="s">
        <v>116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</row>
    <row r="27" spans="1:53" ht="15.75">
      <c r="A27" s="41">
        <v>1</v>
      </c>
      <c r="B27" s="25" t="s">
        <v>73</v>
      </c>
      <c r="C27" s="7"/>
      <c r="D27" s="7" t="s">
        <v>25</v>
      </c>
      <c r="E27" s="7">
        <v>110</v>
      </c>
      <c r="F27" s="7">
        <v>102.2</v>
      </c>
      <c r="G27" s="20" t="s">
        <v>30</v>
      </c>
      <c r="H27" s="15">
        <f t="shared" ref="H27:H32" si="7">500/(-216.0475144+16.2606339*$F27-0.002388645*$F27^2-0.00113732*$F27^3+0.00000701863*$F27^4-0.00000001291*$F27^5)</f>
        <v>0.60346453353991047</v>
      </c>
      <c r="I27" s="7">
        <v>8</v>
      </c>
      <c r="J27" s="7">
        <v>160</v>
      </c>
      <c r="K27" s="7">
        <v>165</v>
      </c>
      <c r="L27" s="7">
        <v>0</v>
      </c>
      <c r="M27" s="7">
        <f t="shared" ref="M27:M32" si="8">MAX(J27:L27)</f>
        <v>165</v>
      </c>
      <c r="N27" s="16">
        <f t="shared" ref="N27:N32" si="9">M27*50*H27</f>
        <v>4978.5824017042614</v>
      </c>
      <c r="O27" s="7">
        <v>110</v>
      </c>
      <c r="P27" s="7">
        <v>18</v>
      </c>
      <c r="Q27" s="7">
        <f t="shared" ref="Q27:Q32" si="10">M27+P27</f>
        <v>183</v>
      </c>
      <c r="R27" s="16">
        <f t="shared" ref="R27:R32" si="11">IF(E27=60,P27*O27*H27*1,IF(E27=70,P27*O27*H27*1.05,IF(E27=80,P27*O27*H27*1.1,IF(E27=90,P27*O27*H27*1.15,IF(E27=100,P27*O27*H27*1.2,IF(E27=110,P27*O27*H27*1.25,IF(E27=120,P27*O27*H27*1.3,IF(E27=130,P27*O27*H27*1.35,IF(E27=140,P27*O27*H27*1.4,IF(E27=150,P27*O27*H27*1.45,IF(E27=160,P27*O27*H27*1.5,IF(E27=170,P27*O27*H27*1.55,IF(E27=180,P27*O27*H27*1.6,IF(E27=190,P27*O27*H27*1.65,IF(E27=200,P27*O27*H27*1.7,IF(E27=210,P27*O27*H27*1.75))))))))))))))))</f>
        <v>1493.5747205112784</v>
      </c>
      <c r="S27" s="16">
        <f>H27*M27*50+H27*O27*P27</f>
        <v>6173.4421781132842</v>
      </c>
      <c r="T27" s="16">
        <f t="shared" ref="T27:T32" si="12">N27+R27</f>
        <v>6472.1571222155399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</row>
    <row r="28" spans="1:53" ht="15.75">
      <c r="A28" s="41"/>
      <c r="B28" s="24" t="s">
        <v>89</v>
      </c>
      <c r="C28" s="19"/>
      <c r="D28" s="7" t="s">
        <v>25</v>
      </c>
      <c r="E28" s="7">
        <v>110</v>
      </c>
      <c r="F28" s="7">
        <v>102.8</v>
      </c>
      <c r="G28" s="18" t="s">
        <v>8</v>
      </c>
      <c r="H28" s="15">
        <f t="shared" si="7"/>
        <v>0.60214236976817626</v>
      </c>
      <c r="I28" s="7">
        <v>9</v>
      </c>
      <c r="J28" s="7">
        <v>170</v>
      </c>
      <c r="K28" s="7">
        <v>177.5</v>
      </c>
      <c r="L28" s="7">
        <v>185</v>
      </c>
      <c r="M28" s="7">
        <f t="shared" si="8"/>
        <v>185</v>
      </c>
      <c r="N28" s="16">
        <f t="shared" si="9"/>
        <v>5569.8169203556299</v>
      </c>
      <c r="O28" s="7">
        <v>110</v>
      </c>
      <c r="P28" s="7">
        <v>22</v>
      </c>
      <c r="Q28" s="7">
        <f t="shared" si="10"/>
        <v>207</v>
      </c>
      <c r="R28" s="16">
        <f t="shared" si="11"/>
        <v>1821.4806685487333</v>
      </c>
      <c r="S28" s="16">
        <f>H28*M28*50+H28*O28*P28</f>
        <v>7027.0014551946169</v>
      </c>
      <c r="T28" s="16">
        <f t="shared" si="12"/>
        <v>7391.2975889043628</v>
      </c>
    </row>
    <row r="29" spans="1:53" ht="15.75">
      <c r="A29" s="41">
        <v>3</v>
      </c>
      <c r="B29" s="24" t="s">
        <v>90</v>
      </c>
      <c r="C29" s="7"/>
      <c r="D29" s="7" t="s">
        <v>25</v>
      </c>
      <c r="E29" s="7">
        <v>110</v>
      </c>
      <c r="F29" s="18">
        <v>104.1</v>
      </c>
      <c r="G29" s="18" t="s">
        <v>8</v>
      </c>
      <c r="H29" s="15">
        <f t="shared" si="7"/>
        <v>0.59938279623929491</v>
      </c>
      <c r="I29" s="7">
        <v>9</v>
      </c>
      <c r="J29" s="7">
        <v>205</v>
      </c>
      <c r="K29" s="7">
        <v>215</v>
      </c>
      <c r="L29" s="7">
        <v>0</v>
      </c>
      <c r="M29" s="7">
        <f t="shared" si="8"/>
        <v>215</v>
      </c>
      <c r="N29" s="16">
        <f t="shared" si="9"/>
        <v>6443.3650595724203</v>
      </c>
      <c r="O29" s="7">
        <v>110</v>
      </c>
      <c r="P29" s="7">
        <v>23</v>
      </c>
      <c r="Q29" s="7">
        <f t="shared" si="10"/>
        <v>238</v>
      </c>
      <c r="R29" s="16">
        <f t="shared" si="11"/>
        <v>1895.5480931067702</v>
      </c>
      <c r="S29" s="16">
        <f>H29*M29*50+H29*O29*P29*1.05</f>
        <v>8035.6254577821073</v>
      </c>
      <c r="T29" s="16">
        <f t="shared" si="12"/>
        <v>8338.9131526791898</v>
      </c>
    </row>
    <row r="30" spans="1:53" ht="15.75">
      <c r="A30" s="41">
        <v>2</v>
      </c>
      <c r="B30" s="25" t="s">
        <v>63</v>
      </c>
      <c r="C30" s="19"/>
      <c r="D30" s="7" t="s">
        <v>25</v>
      </c>
      <c r="E30" s="7">
        <v>110</v>
      </c>
      <c r="F30" s="18">
        <v>109.2</v>
      </c>
      <c r="G30" s="18" t="s">
        <v>8</v>
      </c>
      <c r="H30" s="15">
        <f t="shared" si="7"/>
        <v>0.58982559619204555</v>
      </c>
      <c r="I30" s="7">
        <v>10</v>
      </c>
      <c r="J30" s="7">
        <v>212.5</v>
      </c>
      <c r="K30" s="7">
        <v>217.5</v>
      </c>
      <c r="L30" s="7">
        <v>220</v>
      </c>
      <c r="M30" s="7">
        <f t="shared" si="8"/>
        <v>220</v>
      </c>
      <c r="N30" s="16">
        <f t="shared" si="9"/>
        <v>6488.0815581125007</v>
      </c>
      <c r="O30" s="7">
        <v>110</v>
      </c>
      <c r="P30" s="7">
        <v>29</v>
      </c>
      <c r="Q30" s="7">
        <f t="shared" si="10"/>
        <v>249</v>
      </c>
      <c r="R30" s="16">
        <f t="shared" si="11"/>
        <v>2351.9295648157818</v>
      </c>
      <c r="S30" s="16">
        <f>H30*M30*50+H30*O30*P30*1.05</f>
        <v>8463.7023925577578</v>
      </c>
      <c r="T30" s="16">
        <f t="shared" si="12"/>
        <v>8840.0111229282829</v>
      </c>
    </row>
    <row r="31" spans="1:53" ht="15.75">
      <c r="A31" s="41">
        <v>1</v>
      </c>
      <c r="B31" s="24" t="s">
        <v>88</v>
      </c>
      <c r="C31" s="2"/>
      <c r="D31" s="7" t="s">
        <v>25</v>
      </c>
      <c r="E31" s="7">
        <v>110</v>
      </c>
      <c r="F31" s="7">
        <v>105.3</v>
      </c>
      <c r="G31" s="18" t="s">
        <v>8</v>
      </c>
      <c r="H31" s="15">
        <f t="shared" si="7"/>
        <v>0.59695810232426005</v>
      </c>
      <c r="I31" s="7">
        <v>8.4</v>
      </c>
      <c r="J31" s="7">
        <v>210</v>
      </c>
      <c r="K31" s="7">
        <v>225</v>
      </c>
      <c r="L31" s="7">
        <v>235</v>
      </c>
      <c r="M31" s="7">
        <f t="shared" si="8"/>
        <v>235</v>
      </c>
      <c r="N31" s="16">
        <f t="shared" si="9"/>
        <v>7014.2577023100557</v>
      </c>
      <c r="O31" s="7">
        <v>110</v>
      </c>
      <c r="P31" s="7">
        <v>37</v>
      </c>
      <c r="Q31" s="7">
        <f t="shared" si="10"/>
        <v>272</v>
      </c>
      <c r="R31" s="16">
        <f t="shared" si="11"/>
        <v>3037.0243455746731</v>
      </c>
      <c r="S31" s="16">
        <f>H31*M31*50+H31*O31*P31</f>
        <v>9443.8771787697951</v>
      </c>
      <c r="T31" s="16">
        <f t="shared" si="12"/>
        <v>10051.282047884728</v>
      </c>
    </row>
    <row r="32" spans="1:53" ht="15.75">
      <c r="A32" s="41">
        <v>1</v>
      </c>
      <c r="B32" s="24" t="s">
        <v>77</v>
      </c>
      <c r="C32" s="7"/>
      <c r="D32" s="7" t="s">
        <v>25</v>
      </c>
      <c r="E32" s="7">
        <v>110</v>
      </c>
      <c r="F32" s="7">
        <v>108.8</v>
      </c>
      <c r="G32" s="20" t="s">
        <v>22</v>
      </c>
      <c r="H32" s="15">
        <f t="shared" si="7"/>
        <v>0.59050769636211098</v>
      </c>
      <c r="I32" s="7">
        <v>9</v>
      </c>
      <c r="J32" s="7">
        <v>155</v>
      </c>
      <c r="K32" s="7">
        <v>160</v>
      </c>
      <c r="L32" s="7">
        <v>170</v>
      </c>
      <c r="M32" s="7">
        <f t="shared" si="8"/>
        <v>170</v>
      </c>
      <c r="N32" s="16">
        <f t="shared" si="9"/>
        <v>5019.3154190779433</v>
      </c>
      <c r="O32" s="7">
        <v>110</v>
      </c>
      <c r="P32" s="7">
        <v>18</v>
      </c>
      <c r="Q32" s="7">
        <f t="shared" si="10"/>
        <v>188</v>
      </c>
      <c r="R32" s="16">
        <f t="shared" si="11"/>
        <v>1461.5065484962247</v>
      </c>
      <c r="S32" s="16">
        <f>H32*M32*50+H32*O32*P32</f>
        <v>6188.520657874923</v>
      </c>
      <c r="T32" s="16">
        <f t="shared" si="12"/>
        <v>6480.8219675741675</v>
      </c>
    </row>
    <row r="33" spans="1:53" s="1" customFormat="1" ht="21">
      <c r="A33" s="61" t="s">
        <v>142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21" customFormat="1" ht="15.75">
      <c r="A34" s="41">
        <v>1</v>
      </c>
      <c r="B34" s="25" t="s">
        <v>92</v>
      </c>
      <c r="C34" s="7"/>
      <c r="D34" s="7" t="s">
        <v>25</v>
      </c>
      <c r="E34" s="7">
        <v>150</v>
      </c>
      <c r="F34" s="18">
        <v>148</v>
      </c>
      <c r="G34" s="18" t="s">
        <v>8</v>
      </c>
      <c r="H34" s="15">
        <f>500/(-216.0475144+16.2606339*$F34-0.002388645*$F34^2-0.00113732*$F34^3+0.00000701863*$F34^4-0.00000001291*$F34^5)</f>
        <v>0.55434250672824914</v>
      </c>
      <c r="I34" s="7">
        <v>10</v>
      </c>
      <c r="J34" s="7">
        <v>215</v>
      </c>
      <c r="K34" s="7">
        <v>0</v>
      </c>
      <c r="L34" s="7"/>
      <c r="M34" s="7">
        <f>MAX(J34:L34)</f>
        <v>215</v>
      </c>
      <c r="N34" s="16">
        <f>M34*50*H34</f>
        <v>5959.1819473286787</v>
      </c>
      <c r="O34" s="7">
        <v>140</v>
      </c>
      <c r="P34" s="7"/>
      <c r="Q34" s="7">
        <f>M34+P34</f>
        <v>215</v>
      </c>
      <c r="R34" s="16">
        <f>IF(E34=60,P34*O34*H34*1,IF(E34=70,P34*O34*H34*1.05,IF(E34=80,P34*O34*H34*1.1,IF(E34=90,P34*O34*H34*1.15,IF(E34=100,P34*O34*H34*1.2,IF(E34=110,P34*O34*H34*1.25,IF(E34=120,P34*O34*H34*1.3,IF(E34=130,P34*O34*H34*1.35,IF(E34=140,P34*O34*H34*1.4,IF(E34=150,P34*O34*H34*1.45,IF(E34=160,P34*O34*H34*1.5,IF(E34=170,P34*O34*H34*1.55,IF(E34=180,P34*O34*H34*1.6,IF(E34=190,P34*O34*H34*1.65,IF(E34=200,P34*O34*H34*1.7,IF(E34=210,P34*O34*H34*1.75))))))))))))))))</f>
        <v>0</v>
      </c>
      <c r="S34" s="16">
        <f>H34*M34*50+H34*O34*P34*1.05</f>
        <v>5959.1819473286787</v>
      </c>
      <c r="T34" s="16">
        <f>N34+R34</f>
        <v>5959.1819473286787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>
      <c r="C35"/>
    </row>
    <row r="36" spans="1:53" ht="26.25">
      <c r="A36" s="60" t="s">
        <v>130</v>
      </c>
      <c r="B36" s="60"/>
      <c r="C36" s="60"/>
      <c r="D36" s="60"/>
      <c r="E36" s="60"/>
      <c r="F36" s="60"/>
    </row>
    <row r="37" spans="1:53" ht="31.5">
      <c r="A37" s="43" t="s">
        <v>118</v>
      </c>
      <c r="B37" s="43" t="s">
        <v>4</v>
      </c>
      <c r="C37" s="43"/>
      <c r="D37" s="44" t="s">
        <v>127</v>
      </c>
      <c r="E37" s="44" t="s">
        <v>128</v>
      </c>
      <c r="F37" s="44" t="s">
        <v>129</v>
      </c>
    </row>
    <row r="38" spans="1:53" ht="15.75">
      <c r="A38" s="3">
        <v>1</v>
      </c>
      <c r="B38" s="24" t="s">
        <v>88</v>
      </c>
      <c r="C38" s="2"/>
      <c r="D38" s="2">
        <v>110</v>
      </c>
      <c r="E38" s="2">
        <v>272</v>
      </c>
      <c r="F38" s="2">
        <v>10051.299999999999</v>
      </c>
    </row>
    <row r="39" spans="1:53" ht="15.75">
      <c r="A39" s="3">
        <v>2</v>
      </c>
      <c r="B39" s="24" t="s">
        <v>67</v>
      </c>
      <c r="C39" s="2"/>
      <c r="D39" s="2">
        <v>80</v>
      </c>
      <c r="E39" s="2">
        <v>244</v>
      </c>
      <c r="F39" s="45">
        <v>9523.4</v>
      </c>
    </row>
    <row r="40" spans="1:53" ht="15.75">
      <c r="A40" s="46">
        <v>3</v>
      </c>
      <c r="B40" s="24" t="s">
        <v>71</v>
      </c>
      <c r="C40" s="2"/>
      <c r="D40" s="2">
        <v>90</v>
      </c>
      <c r="E40" s="45">
        <v>238.5</v>
      </c>
      <c r="F40" s="45">
        <v>9424.1</v>
      </c>
    </row>
    <row r="41" spans="1:53">
      <c r="A41" s="1"/>
      <c r="B41" s="1"/>
      <c r="D41" s="1"/>
      <c r="E41" s="1"/>
      <c r="F41" s="1"/>
    </row>
    <row r="42" spans="1:53" ht="26.25">
      <c r="A42" s="60" t="s">
        <v>131</v>
      </c>
      <c r="B42" s="60"/>
      <c r="C42" s="60"/>
      <c r="D42" s="60"/>
      <c r="E42" s="60"/>
      <c r="F42" s="60"/>
    </row>
    <row r="43" spans="1:53" ht="31.5">
      <c r="A43" s="43" t="s">
        <v>118</v>
      </c>
      <c r="B43" s="43" t="s">
        <v>4</v>
      </c>
      <c r="C43" s="43"/>
      <c r="D43" s="44" t="s">
        <v>127</v>
      </c>
      <c r="E43" s="44" t="s">
        <v>128</v>
      </c>
      <c r="F43" s="44" t="s">
        <v>129</v>
      </c>
    </row>
    <row r="44" spans="1:53" ht="15.75">
      <c r="A44" s="3">
        <v>1</v>
      </c>
      <c r="B44" s="24" t="s">
        <v>105</v>
      </c>
      <c r="C44" s="2"/>
      <c r="D44" s="2">
        <v>90</v>
      </c>
      <c r="E44" s="2">
        <v>238</v>
      </c>
      <c r="F44" s="2">
        <v>9026.7999999999993</v>
      </c>
    </row>
    <row r="45" spans="1:53" ht="15.75">
      <c r="A45" s="3">
        <v>2</v>
      </c>
      <c r="B45" s="24" t="s">
        <v>103</v>
      </c>
      <c r="C45" s="2"/>
      <c r="D45" s="2">
        <v>100</v>
      </c>
      <c r="E45" s="2">
        <v>215</v>
      </c>
      <c r="F45" s="2">
        <v>8086.4</v>
      </c>
    </row>
    <row r="46" spans="1:53" ht="15.75">
      <c r="A46" s="46">
        <v>3</v>
      </c>
      <c r="B46" s="29" t="s">
        <v>75</v>
      </c>
      <c r="C46" s="2"/>
      <c r="D46" s="2">
        <v>100</v>
      </c>
      <c r="E46" s="45">
        <v>207</v>
      </c>
      <c r="F46" s="45">
        <v>7617.3</v>
      </c>
    </row>
    <row r="48" spans="1:53" ht="23.25">
      <c r="A48" s="64" t="s">
        <v>144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45">
      <c r="A49" s="3" t="s">
        <v>118</v>
      </c>
      <c r="B49" s="3" t="s">
        <v>4</v>
      </c>
      <c r="C49" s="3" t="s">
        <v>23</v>
      </c>
      <c r="D49" s="3" t="s">
        <v>7</v>
      </c>
      <c r="E49" s="3" t="s">
        <v>16</v>
      </c>
      <c r="F49" s="4" t="s">
        <v>19</v>
      </c>
      <c r="G49" s="5" t="s">
        <v>5</v>
      </c>
      <c r="H49" s="3" t="s">
        <v>13</v>
      </c>
      <c r="I49" s="6" t="s">
        <v>6</v>
      </c>
      <c r="J49" s="3" t="s">
        <v>0</v>
      </c>
      <c r="K49" s="3" t="s">
        <v>1</v>
      </c>
      <c r="L49" s="3" t="s">
        <v>2</v>
      </c>
      <c r="M49" s="3" t="s">
        <v>3</v>
      </c>
      <c r="N49" s="4" t="s">
        <v>14</v>
      </c>
      <c r="O49" s="4" t="s">
        <v>11</v>
      </c>
      <c r="P49" s="4" t="s">
        <v>9</v>
      </c>
      <c r="Q49" s="4" t="s">
        <v>10</v>
      </c>
      <c r="R49" s="4" t="s">
        <v>15</v>
      </c>
      <c r="S49" s="4" t="s">
        <v>12</v>
      </c>
      <c r="T49" s="4" t="s">
        <v>17</v>
      </c>
    </row>
    <row r="50" spans="1:20" s="1" customFormat="1" ht="21">
      <c r="A50" s="61" t="s">
        <v>114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</row>
    <row r="51" spans="1:20" ht="15.75">
      <c r="A51" s="41">
        <v>2</v>
      </c>
      <c r="B51" s="37" t="s">
        <v>143</v>
      </c>
      <c r="C51" s="7"/>
      <c r="D51" s="7" t="s">
        <v>85</v>
      </c>
      <c r="E51" s="7">
        <v>90</v>
      </c>
      <c r="F51" s="30">
        <v>83</v>
      </c>
      <c r="G51" s="18" t="s">
        <v>8</v>
      </c>
      <c r="H51" s="15">
        <f>500/(-216.0475144+16.2606339*$F51-0.002388645*$F51^2-0.00113732*$F51^3+0.00000701863*$F51^4-0.00000001291*$F51^5)</f>
        <v>0.6674994266033587</v>
      </c>
      <c r="I51" s="7"/>
      <c r="J51" s="7"/>
      <c r="K51" s="7"/>
      <c r="L51" s="7"/>
      <c r="M51" s="7">
        <f>MAX(J51:L51)</f>
        <v>0</v>
      </c>
      <c r="N51" s="16">
        <f>M51*50*H51</f>
        <v>0</v>
      </c>
      <c r="O51" s="7">
        <v>90</v>
      </c>
      <c r="P51" s="7">
        <v>41</v>
      </c>
      <c r="Q51" s="7">
        <f>M51+P51</f>
        <v>41</v>
      </c>
      <c r="R51" s="16">
        <f>IF(E51=60,P51*O51*H51*1,IF(E51=70,P51*O51*H51*1.05,IF(E51=80,P51*O51*H51*1.1,IF(E51=90,P51*O51*H51*1.15,IF(E51=100,P51*O51*H51*1.2,IF(E51=110,P51*O51*H51*1.25,IF(E51=120,P51*O51*H51*1.3,IF(E51=130,P51*O51*H51*1.35,IF(E51=140,P51*O51*H51*1.4,IF(E51=150,P51*O51*H51*1.45,IF(E51=160,P51*O51*H51*1.5,IF(E51=170,P51*O51*H51*1.55,IF(E51=180,P51*O51*H51*1.6,IF(E51=190,P51*O51*H51*1.65,IF(E51=200,P51*O51*H51*1.7,IF(E51=210,P51*O51*H51*1.75))))))))))))))))</f>
        <v>2832.5338167913524</v>
      </c>
      <c r="S51" s="16">
        <f>H51*M51*50+H51*O51*P51*1</f>
        <v>2463.0728841663936</v>
      </c>
      <c r="T51" s="16">
        <f>N51+R51</f>
        <v>2832.5338167913524</v>
      </c>
    </row>
    <row r="52" spans="1:20" ht="15.75">
      <c r="A52" s="41">
        <v>1</v>
      </c>
      <c r="B52" s="48" t="s">
        <v>82</v>
      </c>
      <c r="C52" s="7" t="s">
        <v>108</v>
      </c>
      <c r="D52" s="7" t="s">
        <v>85</v>
      </c>
      <c r="E52" s="7">
        <v>90</v>
      </c>
      <c r="F52" s="18">
        <v>87.3</v>
      </c>
      <c r="G52" s="18" t="s">
        <v>8</v>
      </c>
      <c r="H52" s="15">
        <f>500/(-216.0475144+16.2606339*$F52-0.002388645*$F52^2-0.00113732*$F52^3+0.00000701863*$F52^4-0.00000001291*$F52^5)</f>
        <v>0.64867194205924805</v>
      </c>
      <c r="I52" s="7">
        <v>10</v>
      </c>
      <c r="J52" s="7"/>
      <c r="K52" s="7"/>
      <c r="L52" s="7"/>
      <c r="M52" s="7">
        <f>MAX(J52:L52)</f>
        <v>0</v>
      </c>
      <c r="N52" s="16">
        <f>M52*50*H52</f>
        <v>0</v>
      </c>
      <c r="O52" s="7">
        <v>90</v>
      </c>
      <c r="P52" s="7">
        <v>42</v>
      </c>
      <c r="Q52" s="7">
        <f>M52+P52</f>
        <v>42</v>
      </c>
      <c r="R52" s="16">
        <f>IF(E52=60,P52*O52*H52*1,IF(E52=70,P52*O52*H52*1.05,IF(E52=80,P52*O52*H52*1.1,IF(E52=90,P52*O52*H52*1.15,IF(E52=100,P52*O52*H52*1.2,IF(E52=110,P52*O52*H52*1.25,IF(E52=120,P52*O52*H52*1.3,IF(E52=130,P52*O52*H52*1.35,IF(E52=140,P52*O52*H52*1.4,IF(E52=150,P52*O52*H52*1.45,IF(E52=160,P52*O52*H52*1.5,IF(E52=170,P52*O52*H52*1.55,IF(E52=180,P52*O52*H52*1.6,IF(E52=190,P52*O52*H52*1.65,IF(E52=200,P52*O52*H52*1.7,IF(E52=210,P52*O52*H52*1.75))))))))))))))))</f>
        <v>2819.7769321315509</v>
      </c>
      <c r="S52" s="16">
        <f>H52*M52*50+H52*O52*P52*1</f>
        <v>2451.9799409839575</v>
      </c>
      <c r="T52" s="16">
        <f>N52+R52</f>
        <v>2819.7769321315509</v>
      </c>
    </row>
    <row r="53" spans="1:20" ht="15.75">
      <c r="A53" s="41">
        <v>3</v>
      </c>
      <c r="B53" s="48" t="s">
        <v>81</v>
      </c>
      <c r="C53" s="7"/>
      <c r="D53" s="7" t="s">
        <v>85</v>
      </c>
      <c r="E53" s="7">
        <v>90</v>
      </c>
      <c r="F53" s="18">
        <v>86.7</v>
      </c>
      <c r="G53" s="18" t="s">
        <v>8</v>
      </c>
      <c r="H53" s="15">
        <f>500/(-216.0475144+16.2606339*$F53-0.002388645*$F53^2-0.00113732*$F53^3+0.00000701863*$F53^4-0.00000001291*$F53^5)</f>
        <v>0.65110928379822752</v>
      </c>
      <c r="I53" s="7">
        <v>7</v>
      </c>
      <c r="J53" s="7"/>
      <c r="K53" s="7"/>
      <c r="L53" s="7"/>
      <c r="M53" s="7">
        <f>MAX(J53:L53)</f>
        <v>0</v>
      </c>
      <c r="N53" s="16">
        <f>M53*50*H53</f>
        <v>0</v>
      </c>
      <c r="O53" s="7">
        <v>90</v>
      </c>
      <c r="P53" s="7">
        <v>35</v>
      </c>
      <c r="Q53" s="7">
        <f>M53+P53</f>
        <v>35</v>
      </c>
      <c r="R53" s="16">
        <f>IF(E53=60,P53*O53*H53*1,IF(E53=70,P53*O53*H53*1.05,IF(E53=80,P53*O53*H53*1.1,IF(E53=90,P53*O53*H53*1.15,IF(E53=100,P53*O53*H53*1.2,IF(E53=110,P53*O53*H53*1.25,IF(E53=120,P53*O53*H53*1.3,IF(E53=130,P53*O53*H53*1.35,IF(E53=140,P53*O53*H53*1.4,IF(E53=150,P53*O53*H53*1.45,IF(E53=160,P53*O53*H53*1.5,IF(E53=170,P53*O53*H53*1.55,IF(E53=180,P53*O53*H53*1.6,IF(E53=190,P53*O53*H53*1.65,IF(E53=200,P53*O53*H53*1.7,IF(E53=210,P53*O53*H53*1.75))))))))))))))))</f>
        <v>2358.6433805590791</v>
      </c>
      <c r="S53" s="16">
        <f>H53*M53*50+H53*O53*P53*1</f>
        <v>2050.9942439644169</v>
      </c>
      <c r="T53" s="16">
        <f>N53+R53</f>
        <v>2358.6433805590791</v>
      </c>
    </row>
    <row r="54" spans="1:20" s="1" customFormat="1" ht="21">
      <c r="A54" s="61" t="s">
        <v>115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</row>
    <row r="55" spans="1:20" ht="15.75">
      <c r="A55" s="41">
        <v>2</v>
      </c>
      <c r="B55" s="48" t="s">
        <v>84</v>
      </c>
      <c r="C55" s="7"/>
      <c r="D55" s="7" t="s">
        <v>85</v>
      </c>
      <c r="E55" s="7">
        <v>100</v>
      </c>
      <c r="F55" s="18">
        <v>93.2</v>
      </c>
      <c r="G55" s="18" t="s">
        <v>8</v>
      </c>
      <c r="H55" s="15">
        <f>500/(-216.0475144+16.2606339*$F55-0.002388645*$F55^2-0.00113732*$F55^3+0.00000701863*$F55^4-0.00000001291*$F55^5)</f>
        <v>0.62755182421543587</v>
      </c>
      <c r="I55" s="7">
        <v>7</v>
      </c>
      <c r="J55" s="7"/>
      <c r="K55" s="7"/>
      <c r="L55" s="7"/>
      <c r="M55" s="7">
        <f>MAX(J55:L55)</f>
        <v>0</v>
      </c>
      <c r="N55" s="16">
        <f>M55*50*H55</f>
        <v>0</v>
      </c>
      <c r="O55" s="7">
        <v>100</v>
      </c>
      <c r="P55" s="7">
        <v>27</v>
      </c>
      <c r="Q55" s="7">
        <f>M55+P55</f>
        <v>27</v>
      </c>
      <c r="R55" s="16">
        <f>IF(E55=60,P55*O55*H55*1,IF(E55=70,P55*O55*H55*1.05,IF(E55=80,P55*O55*H55*1.1,IF(E55=90,P55*O55*H55*1.15,IF(E55=100,P55*O55*H55*1.2,IF(E55=110,P55*O55*H55*1.25,IF(E55=120,P55*O55*H55*1.3,IF(E55=130,P55*O55*H55*1.35,IF(E55=140,P55*O55*H55*1.4,IF(E55=150,P55*O55*H55*1.45,IF(E55=160,P55*O55*H55*1.5,IF(E55=170,P55*O55*H55*1.55,IF(E55=180,P55*O55*H55*1.6,IF(E55=190,P55*O55*H55*1.65,IF(E55=200,P55*O55*H55*1.7,IF(E55=210,P55*O55*H55*1.75))))))))))))))))</f>
        <v>2033.2679104580122</v>
      </c>
      <c r="S55" s="16">
        <f>H55*M55*50+H55*O55*P55*1</f>
        <v>1694.3899253816769</v>
      </c>
      <c r="T55" s="16">
        <f>N55+R55</f>
        <v>2033.2679104580122</v>
      </c>
    </row>
    <row r="56" spans="1:20" ht="15.75">
      <c r="A56" s="41">
        <v>1</v>
      </c>
      <c r="B56" s="48" t="s">
        <v>83</v>
      </c>
      <c r="C56" s="7"/>
      <c r="D56" s="7" t="s">
        <v>85</v>
      </c>
      <c r="E56" s="7">
        <v>100</v>
      </c>
      <c r="F56" s="18">
        <v>96.4</v>
      </c>
      <c r="G56" s="18" t="s">
        <v>8</v>
      </c>
      <c r="H56" s="15">
        <f>500/(-216.0475144+16.2606339*$F56-0.002388645*$F56^2-0.00113732*$F56^3+0.00000701863*$F56^4-0.00000001291*$F56^5)</f>
        <v>0.61799474884363836</v>
      </c>
      <c r="I56" s="7">
        <v>11</v>
      </c>
      <c r="J56" s="7"/>
      <c r="K56" s="7"/>
      <c r="L56" s="7"/>
      <c r="M56" s="7">
        <f>MAX(J56:L56)</f>
        <v>0</v>
      </c>
      <c r="N56" s="16">
        <f>M56*50*H56</f>
        <v>0</v>
      </c>
      <c r="O56" s="7">
        <v>100</v>
      </c>
      <c r="P56" s="7">
        <v>45</v>
      </c>
      <c r="Q56" s="7">
        <f>M56+P56</f>
        <v>45</v>
      </c>
      <c r="R56" s="16">
        <f>IF(E56=60,P56*O56*H56*1,IF(E56=70,P56*O56*H56*1.05,IF(E56=80,P56*O56*H56*1.1,IF(E56=90,P56*O56*H56*1.15,IF(E56=100,P56*O56*H56*1.2,IF(E56=110,P56*O56*H56*1.25,IF(E56=120,P56*O56*H56*1.3,IF(E56=130,P56*O56*H56*1.35,IF(E56=140,P56*O56*H56*1.4,IF(E56=150,P56*O56*H56*1.45,IF(E56=160,P56*O56*H56*1.5,IF(E56=170,P56*O56*H56*1.55,IF(E56=180,P56*O56*H56*1.6,IF(E56=190,P56*O56*H56*1.65,IF(E56=200,P56*O56*H56*1.7,IF(E56=210,P56*O56*H56*1.75))))))))))))))))</f>
        <v>3337.171643755647</v>
      </c>
      <c r="S56" s="16">
        <f>H56*M56*50+H56*O56*P56*1</f>
        <v>2780.9763697963726</v>
      </c>
      <c r="T56" s="16">
        <f>N56+R56</f>
        <v>3337.171643755647</v>
      </c>
    </row>
    <row r="57" spans="1:20" s="1" customFormat="1" ht="21">
      <c r="A57" s="61" t="s">
        <v>116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</row>
    <row r="58" spans="1:20" ht="15.75">
      <c r="A58" s="41">
        <v>1</v>
      </c>
      <c r="B58" s="48" t="s">
        <v>62</v>
      </c>
      <c r="C58" s="7"/>
      <c r="D58" s="7" t="s">
        <v>85</v>
      </c>
      <c r="E58" s="7">
        <v>110</v>
      </c>
      <c r="F58" s="18">
        <v>101.8</v>
      </c>
      <c r="G58" s="18" t="s">
        <v>8</v>
      </c>
      <c r="H58" s="15">
        <f>500/(-216.0475144+16.2606339*$F58-0.002388645*$F58^2-0.00113732*$F58^3+0.00000701863*$F58^4-0.00000001291*$F58^5)</f>
        <v>0.60436351622999496</v>
      </c>
      <c r="I58" s="7">
        <v>8</v>
      </c>
      <c r="J58" s="7"/>
      <c r="K58" s="7"/>
      <c r="L58" s="7"/>
      <c r="M58" s="7">
        <f>MAX(J58:L58)</f>
        <v>0</v>
      </c>
      <c r="N58" s="16">
        <f>M58*50*H58</f>
        <v>0</v>
      </c>
      <c r="O58" s="7">
        <v>110</v>
      </c>
      <c r="P58" s="7">
        <v>35</v>
      </c>
      <c r="Q58" s="7">
        <f>M58+P58</f>
        <v>35</v>
      </c>
      <c r="R58" s="16">
        <f>IF(E58=60,P58*O58*H58*1,IF(E58=70,P58*O58*H58*1.05,IF(E58=80,P58*O58*H58*1.1,IF(E58=90,P58*O58*H58*1.15,IF(E58=100,P58*O58*H58*1.2,IF(E58=110,P58*O58*H58*1.25,IF(E58=120,P58*O58*H58*1.3,IF(E58=130,P58*O58*H58*1.35,IF(E58=140,P58*O58*H58*1.4,IF(E58=150,P58*O58*H58*1.45,IF(E58=160,P58*O58*H58*1.5,IF(E58=170,P58*O58*H58*1.55,IF(E58=180,P58*O58*H58*1.6,IF(E58=190,P58*O58*H58*1.65,IF(E58=200,P58*O58*H58*1.7,IF(E58=210,P58*O58*H58*1.75))))))))))))))))</f>
        <v>2908.4994218568504</v>
      </c>
      <c r="S58" s="16">
        <f>H58*M58*50+H58*O58*P58*1</f>
        <v>2326.7995374854804</v>
      </c>
      <c r="T58" s="16">
        <f>N58+R58</f>
        <v>2908.4994218568504</v>
      </c>
    </row>
    <row r="60" spans="1:20" s="1" customFormat="1"/>
    <row r="61" spans="1:20" ht="23.25">
      <c r="A61" s="64" t="s">
        <v>157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0" ht="45">
      <c r="A62" s="3" t="s">
        <v>118</v>
      </c>
      <c r="B62" s="3" t="s">
        <v>4</v>
      </c>
      <c r="C62" s="3" t="s">
        <v>23</v>
      </c>
      <c r="D62" s="3" t="s">
        <v>7</v>
      </c>
      <c r="E62" s="3" t="s">
        <v>16</v>
      </c>
      <c r="F62" s="4" t="s">
        <v>19</v>
      </c>
      <c r="G62" s="5" t="s">
        <v>5</v>
      </c>
      <c r="H62" s="3" t="s">
        <v>13</v>
      </c>
      <c r="I62" s="6" t="s">
        <v>6</v>
      </c>
      <c r="J62" s="3" t="s">
        <v>0</v>
      </c>
      <c r="K62" s="3" t="s">
        <v>1</v>
      </c>
      <c r="L62" s="3" t="s">
        <v>2</v>
      </c>
      <c r="M62" s="3" t="s">
        <v>3</v>
      </c>
      <c r="N62" s="4" t="s">
        <v>14</v>
      </c>
      <c r="O62" s="4" t="s">
        <v>11</v>
      </c>
      <c r="P62" s="4" t="s">
        <v>9</v>
      </c>
      <c r="Q62" s="4" t="s">
        <v>10</v>
      </c>
      <c r="R62" s="4" t="s">
        <v>15</v>
      </c>
      <c r="S62" s="4" t="s">
        <v>12</v>
      </c>
      <c r="T62" s="4" t="s">
        <v>17</v>
      </c>
    </row>
    <row r="63" spans="1:20" s="1" customFormat="1" ht="21">
      <c r="A63" s="61" t="s">
        <v>112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</row>
    <row r="64" spans="1:20" ht="15.75">
      <c r="A64" s="41">
        <v>1</v>
      </c>
      <c r="B64" s="48" t="s">
        <v>156</v>
      </c>
      <c r="C64" s="19"/>
      <c r="D64" s="7" t="s">
        <v>28</v>
      </c>
      <c r="E64" s="7">
        <v>60</v>
      </c>
      <c r="F64" s="18">
        <v>58.1</v>
      </c>
      <c r="G64" s="18" t="s">
        <v>8</v>
      </c>
      <c r="H64" s="15">
        <f>500/(594.31747775582-27.23842536447*$F64+0.82112226871*$F64^2-0.00930733913*$F64^3+0.00004731582*$F64^4-0.00000009054*$F64^5)</f>
        <v>1.1431660562653096</v>
      </c>
      <c r="I64" s="7"/>
      <c r="J64" s="7">
        <v>80</v>
      </c>
      <c r="K64" s="7"/>
      <c r="L64" s="7">
        <v>85</v>
      </c>
      <c r="M64" s="7">
        <f>MAX(J64:L64)</f>
        <v>85</v>
      </c>
      <c r="N64" s="16">
        <f>M64*50*H64</f>
        <v>4858.4557391275657</v>
      </c>
      <c r="O64" s="7"/>
      <c r="P64" s="7"/>
      <c r="Q64" s="7">
        <f>M64+P64</f>
        <v>85</v>
      </c>
      <c r="R64" s="16">
        <f>IF(E64=50,P64*O64*H64*0.9,IF(E64=60,P64*O64*H64*1,IF(E64=70,P64*O64*H64*1.05,IF(E64=80,P64*O64*H64*1.1,IF(E64=90,P64*O64*H64*1.15,IF(E64=100,P64*O64*H64*1.2,IF(E64=110,P64*O64*H64*1.25,IF(E64=120,P64*O64*H64*1.3,IF(E64=130,P64*O64*H64*1.35,IF(E64=140,P64*O64*H64*1.4,IF(E64=150,P64*O64*H64*1.45,IF(E64=160,P64*O64*H64*1.5,IF(E64=170,P64*O64*H64*1.55,IF(E64=180,P64*O64*H64*1.6,IF(E64=190,P64*O64*H64*1.65,IF(E64=200,P64*O64*H64*1.7,IF(E64=210,P64*O64*H64*1.75)))))))))))))))))</f>
        <v>0</v>
      </c>
      <c r="S64" s="16">
        <f>H64*M64*50+H64*O64*P64*1</f>
        <v>4858.4557391275657</v>
      </c>
      <c r="T64" s="16">
        <f>N64+R64</f>
        <v>4858.4557391275657</v>
      </c>
    </row>
    <row r="65" spans="1:20" s="1" customFormat="1" ht="21">
      <c r="A65" s="61" t="s">
        <v>138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ht="15.75">
      <c r="A66" s="41">
        <v>1</v>
      </c>
      <c r="B66" s="37" t="s">
        <v>153</v>
      </c>
      <c r="C66" s="7"/>
      <c r="D66" s="7" t="s">
        <v>28</v>
      </c>
      <c r="E66" s="7">
        <v>70</v>
      </c>
      <c r="F66" s="18">
        <v>64.900000000000006</v>
      </c>
      <c r="G66" s="18" t="s">
        <v>8</v>
      </c>
      <c r="H66" s="15">
        <f>500/(-216.0475144+16.2606339*$F66-0.002388645*$F66^2-0.00113732*$F66^3+0.00000701863*$F66^4-0.00000001291*$F66^5)</f>
        <v>0.79622564405868934</v>
      </c>
      <c r="I66" s="7"/>
      <c r="J66" s="7"/>
      <c r="K66" s="7">
        <v>102.5</v>
      </c>
      <c r="L66" s="7"/>
      <c r="M66" s="7">
        <f>MAX(J66:L66)</f>
        <v>102.5</v>
      </c>
      <c r="N66" s="16">
        <f>M66*50*H66</f>
        <v>4080.6564258007829</v>
      </c>
      <c r="O66" s="7"/>
      <c r="P66" s="7"/>
      <c r="Q66" s="7">
        <f>M66+P66</f>
        <v>102.5</v>
      </c>
      <c r="R66" s="16">
        <f>IF(E66=60,P66*O66*H66*1,IF(E66=70,P66*O66*H66*1.05,IF(E66=80,P66*O66*H66*1.1,IF(E66=90,P66*O66*H66*1.15,IF(E66=100,P66*O66*H66*1.2,IF(E66=110,P66*O66*H66*1.25,IF(E66=120,P66*O66*H66*1.3,IF(E66=130,P66*O66*H66*1.35,IF(E66=140,P66*O66*H66*1.4,IF(E66=150,P66*O66*H66*1.45,IF(E66=160,P66*O66*H66*1.5,IF(E66=170,P66*O66*H66*1.55,IF(E66=180,P66*O66*H66*1.6,IF(E66=190,P66*O66*H66*1.65,IF(E66=200,P66*O66*H66*1.7,IF(E66=210,P66*O66*H66*1.75))))))))))))))))</f>
        <v>0</v>
      </c>
      <c r="S66" s="16">
        <f>H66*M66*50+H66*O66*P66*1</f>
        <v>4080.6564258007834</v>
      </c>
      <c r="T66" s="16">
        <f>N66+R66</f>
        <v>4080.6564258007829</v>
      </c>
    </row>
    <row r="67" spans="1:20" s="1" customFormat="1" ht="21">
      <c r="A67" s="61" t="s">
        <v>113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3"/>
    </row>
    <row r="68" spans="1:20" ht="15.75">
      <c r="A68" s="41">
        <v>1</v>
      </c>
      <c r="B68" s="37" t="s">
        <v>146</v>
      </c>
      <c r="C68" s="17"/>
      <c r="D68" s="7" t="s">
        <v>28</v>
      </c>
      <c r="E68" s="7">
        <v>80</v>
      </c>
      <c r="F68" s="18">
        <v>79.3</v>
      </c>
      <c r="G68" s="22" t="s">
        <v>8</v>
      </c>
      <c r="H68" s="15">
        <f>500/(-216.0475144+16.2606339*$F68-0.002388645*$F68^2-0.00113732*$F68^3+0.00000701863*$F68^4-0.00000001291*$F68^5)</f>
        <v>0.68651913445572432</v>
      </c>
      <c r="I68" s="7"/>
      <c r="J68" s="7">
        <v>190</v>
      </c>
      <c r="K68" s="7"/>
      <c r="L68" s="7">
        <v>200</v>
      </c>
      <c r="M68" s="7">
        <f>MAX(J68:L68)</f>
        <v>200</v>
      </c>
      <c r="N68" s="16">
        <f>M68*50*H68</f>
        <v>6865.1913445572436</v>
      </c>
      <c r="O68" s="7"/>
      <c r="P68" s="7"/>
      <c r="Q68" s="7">
        <f>M68+P68</f>
        <v>200</v>
      </c>
      <c r="R68" s="16">
        <f>IF(E68=60,P68*O68*H68*1,IF(E68=70,P68*O68*H68*1.05,IF(E68=80,P68*O68*H68*1.1,IF(E68=90,P68*O68*H68*1.15,IF(E68=100,P68*O68*H68*1.2,IF(E68=110,P68*O68*H68*1.25,IF(E68=120,P68*O68*H68*1.3,IF(E68=130,P68*O68*H68*1.35,IF(E68=140,P68*O68*H68*1.4,IF(E68=150,P68*O68*H68*1.45,IF(E68=160,P68*O68*H68*1.5,IF(E68=170,P68*O68*H68*1.55,IF(E68=180,P68*O68*H68*1.6,IF(E68=190,P68*O68*H68*1.65,IF(E68=200,P68*O68*H68*1.7,IF(E68=210,P68*O68*H68*1.75))))))))))))))))</f>
        <v>0</v>
      </c>
      <c r="S68" s="16">
        <f>H68*M68*50+H68*O68*P68*1.05</f>
        <v>6865.1913445572436</v>
      </c>
      <c r="T68" s="16">
        <f>N68+R68</f>
        <v>6865.1913445572436</v>
      </c>
    </row>
    <row r="69" spans="1:20" s="1" customFormat="1" ht="21">
      <c r="A69" s="61" t="s">
        <v>114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3"/>
    </row>
    <row r="70" spans="1:20" ht="15.75">
      <c r="A70" s="41">
        <v>1</v>
      </c>
      <c r="B70" s="37" t="s">
        <v>140</v>
      </c>
      <c r="C70" s="19"/>
      <c r="D70" s="7" t="s">
        <v>28</v>
      </c>
      <c r="E70" s="7">
        <v>90</v>
      </c>
      <c r="F70" s="7">
        <v>87.5</v>
      </c>
      <c r="G70" s="22" t="s">
        <v>8</v>
      </c>
      <c r="H70" s="15">
        <f>500/(-216.0475144+16.2606339*$F70-0.002388645*$F70^2-0.00113732*$F70^3+0.00000701863*$F70^4-0.00000001291*$F70^5)</f>
        <v>0.64787232003034956</v>
      </c>
      <c r="I70" s="7"/>
      <c r="J70" s="7">
        <v>185</v>
      </c>
      <c r="K70" s="7"/>
      <c r="L70" s="7">
        <v>200</v>
      </c>
      <c r="M70" s="7">
        <f>MAX(J70:L70)</f>
        <v>200</v>
      </c>
      <c r="N70" s="16">
        <f>M70*50*H70</f>
        <v>6478.723200303496</v>
      </c>
      <c r="O70" s="7"/>
      <c r="P70" s="7"/>
      <c r="Q70" s="7">
        <f>M70+P70</f>
        <v>200</v>
      </c>
      <c r="R70" s="16">
        <f>IF(E70=60,P70*O70*H70*1,IF(E70=70,P70*O70*H70*1.05,IF(E70=80,P70*O70*H70*1.1,IF(E70=90,P70*O70*H70*1.15,IF(E70=100,P70*O70*H70*1.2,IF(E70=110,P70*O70*H70*1.25,IF(E70=120,P70*O70*H70*1.3,IF(E70=130,P70*O70*H70*1.35,IF(E70=140,P70*O70*H70*1.4,IF(E70=150,P70*O70*H70*1.45,IF(E70=160,P70*O70*H70*1.5,IF(E70=170,P70*O70*H70*1.55,IF(E70=180,P70*O70*H70*1.6,IF(E70=190,P70*O70*H70*1.65,IF(E70=200,P70*O70*H70*1.7,IF(E70=210,P70*O70*H70*1.75))))))))))))))))</f>
        <v>0</v>
      </c>
      <c r="S70" s="16">
        <f>H70*M70*50+H70*O70*P70</f>
        <v>6478.723200303496</v>
      </c>
      <c r="T70" s="16">
        <f>N70+R70</f>
        <v>6478.723200303496</v>
      </c>
    </row>
    <row r="71" spans="1:20" ht="15.75">
      <c r="A71" s="54">
        <v>2</v>
      </c>
      <c r="B71" s="51" t="s">
        <v>143</v>
      </c>
      <c r="C71" s="31"/>
      <c r="D71" s="31" t="s">
        <v>28</v>
      </c>
      <c r="E71" s="31">
        <v>90</v>
      </c>
      <c r="F71" s="31">
        <v>83</v>
      </c>
      <c r="G71" s="32" t="s">
        <v>8</v>
      </c>
      <c r="H71" s="33">
        <f>500/(-216.0475144+16.2606339*$F71-0.002388645*$F71^2-0.00113732*$F71^3+0.00000701863*$F71^4-0.00000001291*$F71^5)</f>
        <v>0.6674994266033587</v>
      </c>
      <c r="I71" s="31"/>
      <c r="J71" s="31">
        <v>190</v>
      </c>
      <c r="K71" s="31">
        <v>197.5</v>
      </c>
      <c r="L71" s="31"/>
      <c r="M71" s="31">
        <f>MAX(J71:L71)</f>
        <v>197.5</v>
      </c>
      <c r="N71" s="34">
        <f>M71*50*H71</f>
        <v>6591.5568377081672</v>
      </c>
      <c r="O71" s="31"/>
      <c r="P71" s="31"/>
      <c r="Q71" s="31">
        <f>M71+P71</f>
        <v>197.5</v>
      </c>
      <c r="R71" s="34">
        <f>IF(E71=60,P71*O71*H71*1,IF(E71=70,P71*O71*H71*1.05,IF(E71=80,P71*O71*H71*1.1,IF(E71=90,P71*O71*H71*1.15,IF(E71=100,P71*O71*H71*1.2,IF(E71=110,P71*O71*H71*1.25,IF(E71=120,P71*O71*H71*1.3,IF(E71=130,P71*O71*H71*1.35,IF(E71=140,P71*O71*H71*1.4,IF(E71=150,P71*O71*H71*1.45,IF(E71=160,P71*O71*H71*1.5,IF(E71=170,P71*O71*H71*1.55,IF(E71=180,P71*O71*H71*1.6,IF(E71=190,P71*O71*H71*1.65,IF(E71=200,P71*O71*H71*1.7,IF(E71=210,P71*O71*H71*1.75))))))))))))))))</f>
        <v>0</v>
      </c>
      <c r="S71" s="34">
        <f>H71*M71*50+H71*O71*P71*1.05</f>
        <v>6591.5568377081672</v>
      </c>
      <c r="T71" s="34">
        <f>N71+R71</f>
        <v>6591.5568377081672</v>
      </c>
    </row>
    <row r="72" spans="1:20" ht="15.75">
      <c r="A72" s="7"/>
      <c r="B72" s="37" t="s">
        <v>78</v>
      </c>
      <c r="C72" s="7"/>
      <c r="D72" s="7" t="s">
        <v>28</v>
      </c>
      <c r="E72" s="7">
        <v>90</v>
      </c>
      <c r="F72" s="7">
        <v>87.9</v>
      </c>
      <c r="G72" s="22" t="s">
        <v>8</v>
      </c>
      <c r="H72" s="15">
        <f>500/(-216.0475144+16.2606339*$F72-0.002388645*$F72^2-0.00113732*$F72^3+0.00000701863*$F72^4-0.00000001291*$F72^5)</f>
        <v>0.64629199484638133</v>
      </c>
      <c r="I72" s="7">
        <v>8</v>
      </c>
      <c r="J72" s="7">
        <v>130</v>
      </c>
      <c r="K72" s="7">
        <v>0</v>
      </c>
      <c r="L72" s="7">
        <v>140</v>
      </c>
      <c r="M72" s="7">
        <f>MAX(J72:L72)</f>
        <v>140</v>
      </c>
      <c r="N72" s="16">
        <f>M72*50*H72</f>
        <v>4524.0439639246697</v>
      </c>
      <c r="O72" s="7"/>
      <c r="P72" s="7"/>
      <c r="Q72" s="7">
        <f>M72+P72</f>
        <v>140</v>
      </c>
      <c r="R72" s="16">
        <f>IF(E72=60,P72*O72*H72*1,IF(E72=70,P72*O72*H72*1.05,IF(E72=80,P72*O72*H72*1.1,IF(E72=90,P72*O72*H72*1.15,IF(E72=100,P72*O72*H72*1.2,IF(E72=110,P72*O72*H72*1.25,IF(E72=120,P72*O72*H72*1.3,IF(E72=130,P72*O72*H72*1.35,IF(E72=140,P72*O72*H72*1.4,IF(E72=150,P72*O72*H72*1.45,IF(E72=160,P72*O72*H72*1.5,IF(E72=170,P72*O72*H72*1.55,IF(E72=180,P72*O72*H72*1.6,IF(E72=190,P72*O72*H72*1.65,IF(E72=200,P72*O72*H72*1.7,IF(E72=210,P72*O72*H72*1.75))))))))))))))))</f>
        <v>0</v>
      </c>
      <c r="S72" s="16">
        <f>H72*M72*50+H72*O72*P72</f>
        <v>4524.0439639246697</v>
      </c>
      <c r="T72" s="16">
        <f>N72+R72</f>
        <v>4524.0439639246697</v>
      </c>
    </row>
    <row r="73" spans="1:20" ht="15.75">
      <c r="A73" s="41">
        <v>3</v>
      </c>
      <c r="B73" s="42" t="s">
        <v>106</v>
      </c>
      <c r="C73" s="17"/>
      <c r="D73" s="7" t="s">
        <v>28</v>
      </c>
      <c r="E73" s="7">
        <v>90</v>
      </c>
      <c r="F73" s="18">
        <v>88.9</v>
      </c>
      <c r="G73" s="18" t="s">
        <v>8</v>
      </c>
      <c r="H73" s="15">
        <f>500/(-216.0475144+16.2606339*$F73-0.002388645*$F73^2-0.00113732*$F73^3+0.00000701863*$F73^4-0.00000001291*$F73^5)</f>
        <v>0.64244912933992171</v>
      </c>
      <c r="I73" s="7">
        <v>11</v>
      </c>
      <c r="J73" s="7">
        <v>170</v>
      </c>
      <c r="K73" s="7">
        <v>0</v>
      </c>
      <c r="L73" s="7">
        <v>0</v>
      </c>
      <c r="M73" s="7">
        <f>MAX(J73:L73)</f>
        <v>170</v>
      </c>
      <c r="N73" s="16">
        <f>M73*50*H73</f>
        <v>5460.8175993893346</v>
      </c>
      <c r="O73" s="7"/>
      <c r="P73" s="7"/>
      <c r="Q73" s="7">
        <f>M73+P73</f>
        <v>170</v>
      </c>
      <c r="R73" s="16">
        <f>IF(E73=60,P73*O73*H73*1,IF(E73=70,P73*O73*H73*1.05,IF(E73=80,P73*O73*H73*1.1,IF(E73=90,P73*O73*H73*1.15,IF(E73=100,P73*O73*H73*1.2,IF(E73=110,P73*O73*H73*1.25,IF(E73=120,P73*O73*H73*1.3,IF(E73=130,P73*O73*H73*1.35,IF(E73=140,P73*O73*H73*1.4,IF(E73=150,P73*O73*H73*1.45,IF(E73=160,P73*O73*H73*1.5,IF(E73=170,P73*O73*H73*1.55,IF(E73=180,P73*O73*H73*1.6,IF(E73=190,P73*O73*H73*1.65,IF(E73=200,P73*O73*H73*1.7,IF(E73=210,P73*O73*H73*1.75))))))))))))))))</f>
        <v>0</v>
      </c>
      <c r="S73" s="16">
        <f>H73*M73*50+H73*O73*P73*1</f>
        <v>5460.8175993893346</v>
      </c>
      <c r="T73" s="16">
        <f>N73+R73</f>
        <v>5460.8175993893346</v>
      </c>
    </row>
    <row r="74" spans="1:20" ht="15.75">
      <c r="A74" s="41">
        <v>1</v>
      </c>
      <c r="B74" s="37" t="s">
        <v>140</v>
      </c>
      <c r="C74" s="19"/>
      <c r="D74" s="7" t="s">
        <v>28</v>
      </c>
      <c r="E74" s="7">
        <v>90</v>
      </c>
      <c r="F74" s="7">
        <v>87.5</v>
      </c>
      <c r="G74" s="20" t="s">
        <v>22</v>
      </c>
      <c r="H74" s="15">
        <f>500/(-216.0475144+16.2606339*$F74-0.002388645*$F74^2-0.00113732*$F74^3+0.00000701863*$F74^4-0.00000001291*$F74^5)</f>
        <v>0.64787232003034956</v>
      </c>
      <c r="I74" s="7"/>
      <c r="J74" s="7">
        <v>185</v>
      </c>
      <c r="K74" s="7"/>
      <c r="L74" s="7">
        <v>200</v>
      </c>
      <c r="M74" s="7">
        <f>MAX(J74:L74)</f>
        <v>200</v>
      </c>
      <c r="N74" s="16">
        <f>M74*50*H74</f>
        <v>6478.723200303496</v>
      </c>
      <c r="O74" s="7"/>
      <c r="P74" s="7"/>
      <c r="Q74" s="7">
        <f>M74+P74</f>
        <v>200</v>
      </c>
      <c r="R74" s="16">
        <f>IF(E74=60,P74*O74*H74*1,IF(E74=70,P74*O74*H74*1.05,IF(E74=80,P74*O74*H74*1.1,IF(E74=90,P74*O74*H74*1.15,IF(E74=100,P74*O74*H74*1.2,IF(E74=110,P74*O74*H74*1.25,IF(E74=120,P74*O74*H74*1.3,IF(E74=130,P74*O74*H74*1.35,IF(E74=140,P74*O74*H74*1.4,IF(E74=150,P74*O74*H74*1.45,IF(E74=160,P74*O74*H74*1.5,IF(E74=170,P74*O74*H74*1.55,IF(E74=180,P74*O74*H74*1.6,IF(E74=190,P74*O74*H74*1.65,IF(E74=200,P74*O74*H74*1.7,IF(E74=210,P74*O74*H74*1.75))))))))))))))))</f>
        <v>0</v>
      </c>
      <c r="S74" s="16">
        <f>H74*M74*50+H74*O74*P74</f>
        <v>6478.723200303496</v>
      </c>
      <c r="T74" s="16">
        <f>N74+R74</f>
        <v>6478.723200303496</v>
      </c>
    </row>
    <row r="75" spans="1:20" s="1" customFormat="1" ht="21">
      <c r="A75" s="61" t="s">
        <v>115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3"/>
    </row>
    <row r="76" spans="1:20" ht="15.75">
      <c r="A76" s="55">
        <v>1</v>
      </c>
      <c r="B76" s="42" t="s">
        <v>74</v>
      </c>
      <c r="C76" s="7"/>
      <c r="D76" s="7" t="s">
        <v>28</v>
      </c>
      <c r="E76" s="7">
        <v>100</v>
      </c>
      <c r="F76" s="7">
        <v>92.6</v>
      </c>
      <c r="G76" s="20" t="s">
        <v>30</v>
      </c>
      <c r="H76" s="15">
        <f>500/(-216.0475144+16.2606339*$F76-0.002388645*$F76^2-0.00113732*$F76^3+0.00000701863*$F76^4-0.00000001291*$F76^5)</f>
        <v>0.62948186038560161</v>
      </c>
      <c r="I76" s="7"/>
      <c r="J76" s="7"/>
      <c r="K76" s="7"/>
      <c r="L76" s="7">
        <v>172.5</v>
      </c>
      <c r="M76" s="7">
        <f>MAX(J76:L76)</f>
        <v>172.5</v>
      </c>
      <c r="N76" s="16">
        <f>M76*50*H76</f>
        <v>5429.2810458258136</v>
      </c>
      <c r="O76" s="7"/>
      <c r="P76" s="7"/>
      <c r="Q76" s="7">
        <f>M76+P76</f>
        <v>172.5</v>
      </c>
      <c r="R76" s="16">
        <f>IF(E76=60,P76*O76*H76*1,IF(E76=70,P76*O76*H76*1.05,IF(E76=80,P76*O76*H76*1.1,IF(E76=90,P76*O76*H76*1.15,IF(E76=100,P76*O76*H76*1.2,IF(E76=110,P76*O76*H76*1.25,IF(E76=120,P76*O76*H76*1.3,IF(E76=130,P76*O76*H76*1.35,IF(E76=140,P76*O76*H76*1.4,IF(E76=150,P76*O76*H76*1.45,IF(E76=160,P76*O76*H76*1.5,IF(E76=170,P76*O76*H76*1.55,IF(E76=180,P76*O76*H76*1.6,IF(E76=190,P76*O76*H76*1.65,IF(E76=200,P76*O76*H76*1.7,IF(E76=210,P76*O76*H76*1.75))))))))))))))))</f>
        <v>0</v>
      </c>
      <c r="S76" s="16">
        <f>H76*M76*50+H76*O76*P76</f>
        <v>5429.2810458258136</v>
      </c>
      <c r="T76" s="16">
        <f>N76+R76</f>
        <v>5429.2810458258136</v>
      </c>
    </row>
    <row r="77" spans="1:20" ht="15.75">
      <c r="A77" s="7"/>
      <c r="B77" s="42" t="s">
        <v>145</v>
      </c>
      <c r="C77" s="17"/>
      <c r="D77" s="7" t="s">
        <v>28</v>
      </c>
      <c r="E77" s="7">
        <v>100</v>
      </c>
      <c r="F77" s="18">
        <v>99.9</v>
      </c>
      <c r="G77" s="18" t="s">
        <v>8</v>
      </c>
      <c r="H77" s="15">
        <f t="shared" ref="H77" si="13">500/(-216.0475144+16.2606339*$F77-0.002388645*$F77^2-0.00113732*$F77^3+0.00000701863*$F77^4-0.00000001291*$F77^5)</f>
        <v>0.60883273065808952</v>
      </c>
      <c r="I77" s="7"/>
      <c r="J77" s="7"/>
      <c r="K77" s="7">
        <v>160</v>
      </c>
      <c r="L77" s="7"/>
      <c r="M77" s="7">
        <f t="shared" ref="M77" si="14">MAX(J77:L77)</f>
        <v>160</v>
      </c>
      <c r="N77" s="16">
        <f t="shared" ref="N77" si="15">M77*50*H77</f>
        <v>4870.6618452647162</v>
      </c>
      <c r="O77" s="7"/>
      <c r="P77" s="7"/>
      <c r="Q77" s="7">
        <f t="shared" ref="Q77" si="16">M77+P77</f>
        <v>160</v>
      </c>
      <c r="R77" s="16">
        <f t="shared" ref="R77" si="17">IF(E77=60,P77*O77*H77*1,IF(E77=70,P77*O77*H77*1.05,IF(E77=80,P77*O77*H77*1.1,IF(E77=90,P77*O77*H77*1.15,IF(E77=100,P77*O77*H77*1.2,IF(E77=110,P77*O77*H77*1.25,IF(E77=120,P77*O77*H77*1.3,IF(E77=130,P77*O77*H77*1.35,IF(E77=140,P77*O77*H77*1.4,IF(E77=150,P77*O77*H77*1.45,IF(E77=160,P77*O77*H77*1.5,IF(E77=170,P77*O77*H77*1.55,IF(E77=180,P77*O77*H77*1.6,IF(E77=190,P77*O77*H77*1.65,IF(E77=200,P77*O77*H77*1.7,IF(E77=210,P77*O77*H77*1.75))))))))))))))))</f>
        <v>0</v>
      </c>
      <c r="S77" s="16">
        <f>H77*M77*50+H77*O77*P77*1</f>
        <v>4870.6618452647162</v>
      </c>
      <c r="T77" s="16">
        <f t="shared" ref="T77" si="18">N77+R77</f>
        <v>4870.6618452647162</v>
      </c>
    </row>
    <row r="78" spans="1:20" ht="15.75">
      <c r="A78" s="41">
        <v>2</v>
      </c>
      <c r="B78" s="42" t="s">
        <v>87</v>
      </c>
      <c r="C78" s="53"/>
      <c r="D78" s="7" t="s">
        <v>28</v>
      </c>
      <c r="E78" s="7">
        <v>100</v>
      </c>
      <c r="F78" s="18">
        <v>97.3</v>
      </c>
      <c r="G78" s="18" t="s">
        <v>8</v>
      </c>
      <c r="H78" s="15">
        <f t="shared" ref="H78:H83" si="19">500/(-216.0475144+16.2606339*$F78-0.002388645*$F78^2-0.00113732*$F78^3+0.00000701863*$F78^4-0.00000001291*$F78^5)</f>
        <v>0.6155168508121297</v>
      </c>
      <c r="I78" s="7"/>
      <c r="J78" s="7">
        <v>170</v>
      </c>
      <c r="K78" s="7">
        <v>185</v>
      </c>
      <c r="L78" s="7"/>
      <c r="M78" s="7">
        <f t="shared" ref="M78:M83" si="20">MAX(J78:L78)</f>
        <v>185</v>
      </c>
      <c r="N78" s="16">
        <f t="shared" ref="N78:N83" si="21">M78*50*H78</f>
        <v>5693.5308700121996</v>
      </c>
      <c r="O78" s="7"/>
      <c r="P78" s="7"/>
      <c r="Q78" s="7">
        <f t="shared" ref="Q78:Q83" si="22">M78+P78</f>
        <v>185</v>
      </c>
      <c r="R78" s="16">
        <f t="shared" ref="R78:R83" si="23">IF(E78=60,P78*O78*H78*1,IF(E78=70,P78*O78*H78*1.05,IF(E78=80,P78*O78*H78*1.1,IF(E78=90,P78*O78*H78*1.15,IF(E78=100,P78*O78*H78*1.2,IF(E78=110,P78*O78*H78*1.25,IF(E78=120,P78*O78*H78*1.3,IF(E78=130,P78*O78*H78*1.35,IF(E78=140,P78*O78*H78*1.4,IF(E78=150,P78*O78*H78*1.45,IF(E78=160,P78*O78*H78*1.5,IF(E78=170,P78*O78*H78*1.55,IF(E78=180,P78*O78*H78*1.6,IF(E78=190,P78*O78*H78*1.65,IF(E78=200,P78*O78*H78*1.7,IF(E78=210,P78*O78*H78*1.75))))))))))))))))</f>
        <v>0</v>
      </c>
      <c r="S78" s="16">
        <f>H78*M78*50+H78*O78*P78*1</f>
        <v>5693.5308700122005</v>
      </c>
      <c r="T78" s="16">
        <f t="shared" ref="T78:T83" si="24">N78+R78</f>
        <v>5693.5308700121996</v>
      </c>
    </row>
    <row r="79" spans="1:20" ht="15.75">
      <c r="A79" s="41">
        <v>1</v>
      </c>
      <c r="B79" s="47" t="s">
        <v>154</v>
      </c>
      <c r="C79" s="53"/>
      <c r="D79" s="7" t="s">
        <v>28</v>
      </c>
      <c r="E79" s="7">
        <v>100</v>
      </c>
      <c r="F79" s="18">
        <v>99.2</v>
      </c>
      <c r="G79" s="18" t="s">
        <v>8</v>
      </c>
      <c r="H79" s="15">
        <f t="shared" si="19"/>
        <v>0.61056549220259915</v>
      </c>
      <c r="I79" s="7"/>
      <c r="J79" s="7"/>
      <c r="K79" s="7">
        <v>200</v>
      </c>
      <c r="L79" s="7"/>
      <c r="M79" s="7">
        <f t="shared" si="20"/>
        <v>200</v>
      </c>
      <c r="N79" s="16">
        <f t="shared" si="21"/>
        <v>6105.6549220259913</v>
      </c>
      <c r="O79" s="7"/>
      <c r="P79" s="7"/>
      <c r="Q79" s="7">
        <f t="shared" si="22"/>
        <v>200</v>
      </c>
      <c r="R79" s="16">
        <f t="shared" si="23"/>
        <v>0</v>
      </c>
      <c r="S79" s="16">
        <f>H79*M79*50+H79*O79*P79*1</f>
        <v>6105.6549220259922</v>
      </c>
      <c r="T79" s="16">
        <f t="shared" si="24"/>
        <v>6105.6549220259913</v>
      </c>
    </row>
    <row r="80" spans="1:20" ht="15.75">
      <c r="A80" s="41">
        <v>3</v>
      </c>
      <c r="B80" s="52" t="s">
        <v>80</v>
      </c>
      <c r="C80" s="53"/>
      <c r="D80" s="7" t="s">
        <v>28</v>
      </c>
      <c r="E80" s="7">
        <v>100</v>
      </c>
      <c r="F80" s="18">
        <v>98.5</v>
      </c>
      <c r="G80" s="18" t="s">
        <v>8</v>
      </c>
      <c r="H80" s="15">
        <f t="shared" si="19"/>
        <v>0.6123467078003062</v>
      </c>
      <c r="I80" s="7">
        <v>8</v>
      </c>
      <c r="J80" s="7">
        <v>175</v>
      </c>
      <c r="K80" s="7">
        <v>185</v>
      </c>
      <c r="L80" s="7">
        <v>0</v>
      </c>
      <c r="M80" s="7">
        <f t="shared" si="20"/>
        <v>185</v>
      </c>
      <c r="N80" s="16">
        <f t="shared" si="21"/>
        <v>5664.2070471528323</v>
      </c>
      <c r="O80" s="7"/>
      <c r="P80" s="7"/>
      <c r="Q80" s="7">
        <f t="shared" si="22"/>
        <v>185</v>
      </c>
      <c r="R80" s="16">
        <f t="shared" si="23"/>
        <v>0</v>
      </c>
      <c r="S80" s="16">
        <f>H80*M80*50+H80*O80*P80*1</f>
        <v>5664.2070471528323</v>
      </c>
      <c r="T80" s="16">
        <f t="shared" si="24"/>
        <v>5664.2070471528323</v>
      </c>
    </row>
    <row r="81" spans="1:20" ht="15.75">
      <c r="A81" s="7"/>
      <c r="B81" s="37" t="s">
        <v>104</v>
      </c>
      <c r="C81" s="19"/>
      <c r="D81" s="7" t="s">
        <v>28</v>
      </c>
      <c r="E81" s="7">
        <v>100</v>
      </c>
      <c r="F81" s="7">
        <v>97.5</v>
      </c>
      <c r="G81" s="22" t="s">
        <v>8</v>
      </c>
      <c r="H81" s="15">
        <f t="shared" si="19"/>
        <v>0.61497803360711389</v>
      </c>
      <c r="I81" s="7">
        <v>9.4</v>
      </c>
      <c r="J81" s="7">
        <v>150</v>
      </c>
      <c r="K81" s="7">
        <v>160</v>
      </c>
      <c r="L81" s="7">
        <v>0</v>
      </c>
      <c r="M81" s="7">
        <f t="shared" si="20"/>
        <v>160</v>
      </c>
      <c r="N81" s="16">
        <f t="shared" si="21"/>
        <v>4919.8242688569107</v>
      </c>
      <c r="O81" s="7"/>
      <c r="P81" s="7"/>
      <c r="Q81" s="7">
        <f t="shared" si="22"/>
        <v>160</v>
      </c>
      <c r="R81" s="16">
        <f t="shared" si="23"/>
        <v>0</v>
      </c>
      <c r="S81" s="16">
        <f>H81*M81*50+H81*O81*P81</f>
        <v>4919.8242688569107</v>
      </c>
      <c r="T81" s="16">
        <f t="shared" si="24"/>
        <v>4919.8242688569107</v>
      </c>
    </row>
    <row r="82" spans="1:20" ht="15.75">
      <c r="A82" s="41">
        <v>2</v>
      </c>
      <c r="B82" s="52" t="s">
        <v>147</v>
      </c>
      <c r="C82" s="53"/>
      <c r="D82" s="7" t="s">
        <v>28</v>
      </c>
      <c r="E82" s="7">
        <v>100</v>
      </c>
      <c r="F82" s="7">
        <v>98.8</v>
      </c>
      <c r="G82" s="20" t="s">
        <v>22</v>
      </c>
      <c r="H82" s="15">
        <f t="shared" si="19"/>
        <v>0.61157731100715451</v>
      </c>
      <c r="I82" s="7"/>
      <c r="J82" s="7">
        <v>150</v>
      </c>
      <c r="K82" s="7"/>
      <c r="L82" s="7">
        <v>160</v>
      </c>
      <c r="M82" s="7">
        <f t="shared" si="20"/>
        <v>160</v>
      </c>
      <c r="N82" s="16">
        <f t="shared" si="21"/>
        <v>4892.6184880572364</v>
      </c>
      <c r="O82" s="7"/>
      <c r="P82" s="7"/>
      <c r="Q82" s="7">
        <f t="shared" si="22"/>
        <v>160</v>
      </c>
      <c r="R82" s="16">
        <f t="shared" si="23"/>
        <v>0</v>
      </c>
      <c r="S82" s="16">
        <f>H82*M82*50+H82*O82*P82*1</f>
        <v>4892.6184880572364</v>
      </c>
      <c r="T82" s="16">
        <f t="shared" si="24"/>
        <v>4892.6184880572364</v>
      </c>
    </row>
    <row r="83" spans="1:20" ht="15.75">
      <c r="A83" s="41">
        <v>1</v>
      </c>
      <c r="B83" s="52" t="s">
        <v>155</v>
      </c>
      <c r="C83" s="53"/>
      <c r="D83" s="7" t="s">
        <v>28</v>
      </c>
      <c r="E83" s="7">
        <v>100</v>
      </c>
      <c r="F83" s="18">
        <v>98.5</v>
      </c>
      <c r="G83" s="20" t="s">
        <v>22</v>
      </c>
      <c r="H83" s="15">
        <f t="shared" si="19"/>
        <v>0.6123467078003062</v>
      </c>
      <c r="I83" s="7"/>
      <c r="J83" s="7"/>
      <c r="K83" s="7">
        <v>185</v>
      </c>
      <c r="L83" s="7"/>
      <c r="M83" s="7">
        <f t="shared" si="20"/>
        <v>185</v>
      </c>
      <c r="N83" s="16">
        <f t="shared" si="21"/>
        <v>5664.2070471528323</v>
      </c>
      <c r="O83" s="7"/>
      <c r="P83" s="7"/>
      <c r="Q83" s="7">
        <f t="shared" si="22"/>
        <v>185</v>
      </c>
      <c r="R83" s="16">
        <f t="shared" si="23"/>
        <v>0</v>
      </c>
      <c r="S83" s="16">
        <f>H83*M83*50+H83*O83*P83*1</f>
        <v>5664.2070471528323</v>
      </c>
      <c r="T83" s="16">
        <f t="shared" si="24"/>
        <v>5664.2070471528323</v>
      </c>
    </row>
    <row r="84" spans="1:20" s="1" customFormat="1" ht="21">
      <c r="A84" s="61" t="s">
        <v>116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</row>
    <row r="85" spans="1:20" ht="15.75">
      <c r="A85" s="41">
        <v>1</v>
      </c>
      <c r="B85" s="42" t="s">
        <v>151</v>
      </c>
      <c r="C85" s="17"/>
      <c r="D85" s="7" t="s">
        <v>28</v>
      </c>
      <c r="E85" s="7">
        <v>110</v>
      </c>
      <c r="F85" s="18">
        <v>102.2</v>
      </c>
      <c r="G85" s="20" t="s">
        <v>30</v>
      </c>
      <c r="H85" s="15">
        <f>500/(-216.0475144+16.2606339*$F85-0.002388645*$F85^2-0.00113732*$F85^3+0.00000701863*$F85^4-0.00000001291*$F85^5)</f>
        <v>0.60346453353991047</v>
      </c>
      <c r="I85" s="7"/>
      <c r="J85" s="7">
        <v>165</v>
      </c>
      <c r="K85" s="7"/>
      <c r="L85" s="7"/>
      <c r="M85" s="7">
        <f>MAX(J85:L85)</f>
        <v>165</v>
      </c>
      <c r="N85" s="16">
        <f>M85*50*H85</f>
        <v>4978.5824017042614</v>
      </c>
      <c r="O85" s="7"/>
      <c r="P85" s="7"/>
      <c r="Q85" s="7">
        <f>M85+P85</f>
        <v>165</v>
      </c>
      <c r="R85" s="16">
        <f>IF(E85=60,P85*O85*H85*1,IF(E85=70,P85*O85*H85*1.05,IF(E85=80,P85*O85*H85*1.1,IF(E85=90,P85*O85*H85*1.15,IF(E85=100,P85*O85*H85*1.2,IF(E85=110,P85*O85*H85*1.25,IF(E85=120,P85*O85*H85*1.3,IF(E85=130,P85*O85*H85*1.35,IF(E85=140,P85*O85*H85*1.4,IF(E85=150,P85*O85*H85*1.45,IF(E85=160,P85*O85*H85*1.5,IF(E85=170,P85*O85*H85*1.55,IF(E85=180,P85*O85*H85*1.6,IF(E85=190,P85*O85*H85*1.65,IF(E85=200,P85*O85*H85*1.7,IF(E85=210,P85*O85*H85*1.75))))))))))))))))</f>
        <v>0</v>
      </c>
      <c r="S85" s="16">
        <f>H85*M85*50+H85*O85*P85*1</f>
        <v>4978.5824017042614</v>
      </c>
      <c r="T85" s="16">
        <f>N85+R85</f>
        <v>4978.5824017042614</v>
      </c>
    </row>
    <row r="86" spans="1:20" ht="15.75">
      <c r="A86" s="41">
        <v>2</v>
      </c>
      <c r="B86" s="37" t="s">
        <v>150</v>
      </c>
      <c r="C86" s="17"/>
      <c r="D86" s="7" t="s">
        <v>28</v>
      </c>
      <c r="E86" s="7">
        <v>110</v>
      </c>
      <c r="F86" s="18">
        <v>102.8</v>
      </c>
      <c r="G86" s="18" t="s">
        <v>8</v>
      </c>
      <c r="H86" s="15">
        <f>500/(-216.0475144+16.2606339*$F86-0.002388645*$F86^2-0.00113732*$F86^3+0.00000701863*$F86^4-0.00000001291*$F86^5)</f>
        <v>0.60214236976817626</v>
      </c>
      <c r="I86" s="7"/>
      <c r="J86" s="7"/>
      <c r="K86" s="7">
        <v>185</v>
      </c>
      <c r="L86" s="7"/>
      <c r="M86" s="7">
        <f>MAX(J86:L86)</f>
        <v>185</v>
      </c>
      <c r="N86" s="16">
        <f>M86*50*H86</f>
        <v>5569.8169203556299</v>
      </c>
      <c r="O86" s="7"/>
      <c r="P86" s="7"/>
      <c r="Q86" s="7">
        <f>M86+P86</f>
        <v>185</v>
      </c>
      <c r="R86" s="16">
        <f>IF(E86=60,P86*O86*H86*1,IF(E86=70,P86*O86*H86*1.05,IF(E86=80,P86*O86*H86*1.1,IF(E86=90,P86*O86*H86*1.15,IF(E86=100,P86*O86*H86*1.2,IF(E86=110,P86*O86*H86*1.25,IF(E86=120,P86*O86*H86*1.3,IF(E86=130,P86*O86*H86*1.35,IF(E86=140,P86*O86*H86*1.4,IF(E86=150,P86*O86*H86*1.45,IF(E86=160,P86*O86*H86*1.5,IF(E86=170,P86*O86*H86*1.55,IF(E86=180,P86*O86*H86*1.6,IF(E86=190,P86*O86*H86*1.65,IF(E86=200,P86*O86*H86*1.7,IF(E86=210,P86*O86*H86*1.75))))))))))))))))</f>
        <v>0</v>
      </c>
      <c r="S86" s="16">
        <f>H86*M86*50+H86*O86*P86*1</f>
        <v>5569.8169203556308</v>
      </c>
      <c r="T86" s="16">
        <f>N86+R86</f>
        <v>5569.8169203556299</v>
      </c>
    </row>
    <row r="87" spans="1:20" ht="15.75">
      <c r="A87" s="41">
        <v>1</v>
      </c>
      <c r="B87" s="37" t="s">
        <v>152</v>
      </c>
      <c r="C87" s="17"/>
      <c r="D87" s="7" t="s">
        <v>28</v>
      </c>
      <c r="E87" s="7">
        <v>110</v>
      </c>
      <c r="F87" s="18">
        <v>104.1</v>
      </c>
      <c r="G87" s="18" t="s">
        <v>8</v>
      </c>
      <c r="H87" s="15">
        <f t="shared" ref="H87:H90" si="25">500/(-216.0475144+16.2606339*$F87-0.002388645*$F87^2-0.00113732*$F87^3+0.00000701863*$F87^4-0.00000001291*$F87^5)</f>
        <v>0.59938279623929491</v>
      </c>
      <c r="I87" s="7"/>
      <c r="J87" s="7"/>
      <c r="K87" s="7">
        <v>215</v>
      </c>
      <c r="L87" s="7"/>
      <c r="M87" s="7">
        <f t="shared" ref="M87:M90" si="26">MAX(J87:L87)</f>
        <v>215</v>
      </c>
      <c r="N87" s="16">
        <f t="shared" ref="N87:N90" si="27">M87*50*H87</f>
        <v>6443.3650595724203</v>
      </c>
      <c r="O87" s="7"/>
      <c r="P87" s="7"/>
      <c r="Q87" s="7">
        <f t="shared" ref="Q87:Q90" si="28">M87+P87</f>
        <v>215</v>
      </c>
      <c r="R87" s="16">
        <f t="shared" ref="R87:R90" si="29">IF(E87=60,P87*O87*H87*1,IF(E87=70,P87*O87*H87*1.05,IF(E87=80,P87*O87*H87*1.1,IF(E87=90,P87*O87*H87*1.15,IF(E87=100,P87*O87*H87*1.2,IF(E87=110,P87*O87*H87*1.25,IF(E87=120,P87*O87*H87*1.3,IF(E87=130,P87*O87*H87*1.35,IF(E87=140,P87*O87*H87*1.4,IF(E87=150,P87*O87*H87*1.45,IF(E87=160,P87*O87*H87*1.5,IF(E87=170,P87*O87*H87*1.55,IF(E87=180,P87*O87*H87*1.6,IF(E87=190,P87*O87*H87*1.65,IF(E87=200,P87*O87*H87*1.7,IF(E87=210,P87*O87*H87*1.75))))))))))))))))</f>
        <v>0</v>
      </c>
      <c r="S87" s="16">
        <f>H87*M87*50+H87*O87*P87*1.05</f>
        <v>6443.3650595724203</v>
      </c>
      <c r="T87" s="16">
        <f t="shared" ref="T87:T90" si="30">N87+R87</f>
        <v>6443.3650595724203</v>
      </c>
    </row>
    <row r="88" spans="1:20" ht="15.75">
      <c r="A88" s="41">
        <v>1</v>
      </c>
      <c r="B88" s="37" t="s">
        <v>149</v>
      </c>
      <c r="C88" s="17"/>
      <c r="D88" s="7" t="s">
        <v>28</v>
      </c>
      <c r="E88" s="7">
        <v>110</v>
      </c>
      <c r="F88" s="7">
        <v>108.8</v>
      </c>
      <c r="G88" s="20" t="s">
        <v>22</v>
      </c>
      <c r="H88" s="15">
        <f>500/(-216.0475144+16.2606339*$F88-0.002388645*$F88^2-0.00113732*$F88^3+0.00000701863*$F88^4-0.00000001291*$F88^5)</f>
        <v>0.59050769636211098</v>
      </c>
      <c r="I88" s="7"/>
      <c r="J88" s="7"/>
      <c r="K88" s="7"/>
      <c r="L88" s="7">
        <v>170</v>
      </c>
      <c r="M88" s="7">
        <f>MAX(J88:L88)</f>
        <v>170</v>
      </c>
      <c r="N88" s="16">
        <f>M88*50*H88</f>
        <v>5019.3154190779433</v>
      </c>
      <c r="O88" s="7"/>
      <c r="P88" s="7"/>
      <c r="Q88" s="7">
        <f>M88+P88</f>
        <v>170</v>
      </c>
      <c r="R88" s="16">
        <f>IF(E88=60,P88*O88*H88*1,IF(E88=70,P88*O88*H88*1.05,IF(E88=80,P88*O88*H88*1.1,IF(E88=90,P88*O88*H88*1.15,IF(E88=100,P88*O88*H88*1.2,IF(E88=110,P88*O88*H88*1.25,IF(E88=120,P88*O88*H88*1.3,IF(E88=130,P88*O88*H88*1.35,IF(E88=140,P88*O88*H88*1.4,IF(E88=150,P88*O88*H88*1.45,IF(E88=160,P88*O88*H88*1.5,IF(E88=170,P88*O88*H88*1.55,IF(E88=180,P88*O88*H88*1.6,IF(E88=190,P88*O88*H88*1.65,IF(E88=200,P88*O88*H88*1.7,IF(E88=210,P88*O88*H88*1.75))))))))))))))))</f>
        <v>0</v>
      </c>
      <c r="S88" s="16">
        <f>H88*M88*50+H88*O88*P88*1</f>
        <v>5019.3154190779433</v>
      </c>
      <c r="T88" s="16">
        <f>N88+R88</f>
        <v>5019.3154190779433</v>
      </c>
    </row>
    <row r="89" spans="1:20" s="1" customFormat="1" ht="21">
      <c r="A89" s="61" t="s">
        <v>117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3"/>
    </row>
    <row r="90" spans="1:20" ht="15.75">
      <c r="A90" s="41">
        <v>1</v>
      </c>
      <c r="B90" s="48" t="s">
        <v>107</v>
      </c>
      <c r="C90" s="7"/>
      <c r="D90" s="7" t="s">
        <v>28</v>
      </c>
      <c r="E90" s="7">
        <v>120</v>
      </c>
      <c r="F90" s="18">
        <v>114.8</v>
      </c>
      <c r="G90" s="20" t="s">
        <v>30</v>
      </c>
      <c r="H90" s="15">
        <f t="shared" si="25"/>
        <v>0.58132101109500145</v>
      </c>
      <c r="I90" s="7">
        <v>8</v>
      </c>
      <c r="J90" s="7">
        <v>170</v>
      </c>
      <c r="K90" s="7">
        <v>180</v>
      </c>
      <c r="L90" s="7">
        <v>0</v>
      </c>
      <c r="M90" s="7">
        <f t="shared" si="26"/>
        <v>180</v>
      </c>
      <c r="N90" s="16">
        <f t="shared" si="27"/>
        <v>5231.8890998550132</v>
      </c>
      <c r="O90" s="7"/>
      <c r="P90" s="7"/>
      <c r="Q90" s="7">
        <f t="shared" si="28"/>
        <v>180</v>
      </c>
      <c r="R90" s="16">
        <f t="shared" si="29"/>
        <v>0</v>
      </c>
      <c r="S90" s="16">
        <f>H90*M90*50+H90*O90*P90*1.05</f>
        <v>5231.8890998550132</v>
      </c>
      <c r="T90" s="16">
        <f t="shared" si="30"/>
        <v>5231.8890998550132</v>
      </c>
    </row>
    <row r="91" spans="1:20" s="1" customFormat="1" ht="21">
      <c r="A91" s="61" t="s">
        <v>142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</row>
    <row r="92" spans="1:20" ht="15.75">
      <c r="A92" s="41">
        <v>1</v>
      </c>
      <c r="B92" s="42" t="s">
        <v>148</v>
      </c>
      <c r="C92" s="7"/>
      <c r="D92" s="7" t="s">
        <v>28</v>
      </c>
      <c r="E92" s="7">
        <v>150</v>
      </c>
      <c r="F92" s="18">
        <v>148</v>
      </c>
      <c r="G92" s="18" t="s">
        <v>8</v>
      </c>
      <c r="H92" s="15">
        <f>500/(-216.0475144+16.2606339*$F92-0.002388645*$F92^2-0.00113732*$F92^3+0.00000701863*$F92^4-0.00000001291*$F92^5)</f>
        <v>0.55434250672824914</v>
      </c>
      <c r="I92" s="7"/>
      <c r="J92" s="7">
        <v>215</v>
      </c>
      <c r="K92" s="7"/>
      <c r="L92" s="7"/>
      <c r="M92" s="7">
        <f>MAX(J92:L92)</f>
        <v>215</v>
      </c>
      <c r="N92" s="16">
        <f>M92*50*H92</f>
        <v>5959.1819473286787</v>
      </c>
      <c r="O92" s="7"/>
      <c r="P92" s="7"/>
      <c r="Q92" s="7">
        <f>M92+P92</f>
        <v>215</v>
      </c>
      <c r="R92" s="16">
        <f>IF(E92=60,P92*O92*H92*1,IF(E92=70,P92*O92*H92*1.05,IF(E92=80,P92*O92*H92*1.1,IF(E92=90,P92*O92*H92*1.15,IF(E92=100,P92*O92*H92*1.2,IF(E92=110,P92*O92*H92*1.25,IF(E92=120,P92*O92*H92*1.3,IF(E92=130,P92*O92*H92*1.35,IF(E92=140,P92*O92*H92*1.4,IF(E92=150,P92*O92*H92*1.45,IF(E92=160,P92*O92*H92*1.5,IF(E92=170,P92*O92*H92*1.55,IF(E92=180,P92*O92*H92*1.6,IF(E92=190,P92*O92*H92*1.65,IF(E92=200,P92*O92*H92*1.7,IF(E92=210,P92*O92*H92*1.75))))))))))))))))</f>
        <v>0</v>
      </c>
      <c r="S92" s="16">
        <f>H92*M92*50+H92*O92*P92*1</f>
        <v>5959.1819473286787</v>
      </c>
      <c r="T92" s="16">
        <f>N92+R92</f>
        <v>5959.1819473286787</v>
      </c>
    </row>
    <row r="94" spans="1:20" ht="26.25">
      <c r="A94" s="60" t="s">
        <v>130</v>
      </c>
      <c r="B94" s="60"/>
      <c r="C94" s="60"/>
      <c r="D94" s="60"/>
      <c r="E94" s="60"/>
      <c r="F94" s="60"/>
    </row>
    <row r="95" spans="1:20" ht="31.5">
      <c r="A95" s="43" t="s">
        <v>118</v>
      </c>
      <c r="B95" s="43" t="s">
        <v>4</v>
      </c>
      <c r="C95" s="43"/>
      <c r="D95" s="44" t="s">
        <v>127</v>
      </c>
      <c r="E95" s="44" t="s">
        <v>128</v>
      </c>
      <c r="F95" s="44" t="s">
        <v>129</v>
      </c>
    </row>
    <row r="96" spans="1:20" ht="15.75">
      <c r="A96" s="3">
        <v>1</v>
      </c>
      <c r="B96" s="37" t="s">
        <v>146</v>
      </c>
      <c r="C96" s="2"/>
      <c r="D96" s="2">
        <v>80</v>
      </c>
      <c r="E96" s="2">
        <v>200</v>
      </c>
      <c r="F96" s="2">
        <v>6865.2</v>
      </c>
    </row>
    <row r="97" spans="1:6" ht="15.75">
      <c r="A97" s="3">
        <v>2</v>
      </c>
      <c r="B97" s="51" t="s">
        <v>143</v>
      </c>
      <c r="C97" s="2"/>
      <c r="D97" s="2">
        <v>90</v>
      </c>
      <c r="E97" s="2">
        <v>197.5</v>
      </c>
      <c r="F97" s="45">
        <v>6591.6</v>
      </c>
    </row>
    <row r="98" spans="1:6" ht="15.75">
      <c r="A98" s="46">
        <v>3</v>
      </c>
      <c r="B98" s="37" t="s">
        <v>140</v>
      </c>
      <c r="C98" s="2"/>
      <c r="D98" s="2">
        <v>90</v>
      </c>
      <c r="E98" s="45">
        <v>200</v>
      </c>
      <c r="F98" s="45">
        <v>6478.7</v>
      </c>
    </row>
  </sheetData>
  <mergeCells count="24">
    <mergeCell ref="A3:T3"/>
    <mergeCell ref="A1:T1"/>
    <mergeCell ref="A5:T5"/>
    <mergeCell ref="A7:T7"/>
    <mergeCell ref="A11:T11"/>
    <mergeCell ref="A16:T16"/>
    <mergeCell ref="A26:T26"/>
    <mergeCell ref="A33:T33"/>
    <mergeCell ref="A36:F36"/>
    <mergeCell ref="A42:F42"/>
    <mergeCell ref="A50:T50"/>
    <mergeCell ref="A54:T54"/>
    <mergeCell ref="A57:T57"/>
    <mergeCell ref="A48:T48"/>
    <mergeCell ref="A84:T84"/>
    <mergeCell ref="A89:T89"/>
    <mergeCell ref="A91:T91"/>
    <mergeCell ref="A61:T61"/>
    <mergeCell ref="A94:F94"/>
    <mergeCell ref="A63:T63"/>
    <mergeCell ref="A65:T65"/>
    <mergeCell ref="A67:T67"/>
    <mergeCell ref="A69:T69"/>
    <mergeCell ref="A75:T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="91" zoomScaleNormal="91" workbookViewId="0">
      <selection activeCell="G30" sqref="G30"/>
    </sheetView>
  </sheetViews>
  <sheetFormatPr defaultRowHeight="15"/>
  <cols>
    <col min="1" max="1" width="6.7109375" customWidth="1"/>
    <col min="2" max="2" width="25.7109375" customWidth="1"/>
    <col min="3" max="3" width="1.7109375" hidden="1" customWidth="1"/>
    <col min="4" max="4" width="16.140625" customWidth="1"/>
    <col min="5" max="5" width="11.140625" customWidth="1"/>
    <col min="7" max="7" width="10.42578125" customWidth="1"/>
    <col min="8" max="8" width="9.140625" customWidth="1"/>
    <col min="9" max="9" width="9.140625" hidden="1" customWidth="1"/>
    <col min="10" max="10" width="7.85546875" customWidth="1"/>
    <col min="11" max="11" width="7.7109375" customWidth="1"/>
    <col min="12" max="12" width="7.5703125" customWidth="1"/>
    <col min="14" max="14" width="9.140625" hidden="1" customWidth="1"/>
    <col min="16" max="16" width="11.5703125" customWidth="1"/>
    <col min="17" max="17" width="9.140625" customWidth="1"/>
    <col min="18" max="19" width="9.140625" hidden="1" customWidth="1"/>
    <col min="20" max="20" width="11" customWidth="1"/>
  </cols>
  <sheetData>
    <row r="1" spans="1:20" ht="25.5" customHeight="1">
      <c r="A1" s="66" t="s">
        <v>158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56.25" customHeight="1">
      <c r="A2" s="3" t="s">
        <v>118</v>
      </c>
      <c r="B2" s="3" t="s">
        <v>4</v>
      </c>
      <c r="C2" s="3" t="s">
        <v>26</v>
      </c>
      <c r="D2" s="3" t="s">
        <v>7</v>
      </c>
      <c r="E2" s="3" t="s">
        <v>16</v>
      </c>
      <c r="F2" s="4" t="s">
        <v>19</v>
      </c>
      <c r="G2" s="5" t="s">
        <v>5</v>
      </c>
      <c r="H2" s="3" t="s">
        <v>13</v>
      </c>
      <c r="I2" s="6" t="s">
        <v>6</v>
      </c>
      <c r="J2" s="3" t="s">
        <v>0</v>
      </c>
      <c r="K2" s="3" t="s">
        <v>1</v>
      </c>
      <c r="L2" s="3" t="s">
        <v>2</v>
      </c>
      <c r="M2" s="3" t="s">
        <v>3</v>
      </c>
      <c r="N2" s="4" t="s">
        <v>14</v>
      </c>
      <c r="O2" s="4" t="s">
        <v>11</v>
      </c>
      <c r="P2" s="4" t="s">
        <v>9</v>
      </c>
      <c r="Q2" s="4" t="s">
        <v>10</v>
      </c>
      <c r="R2" s="4" t="s">
        <v>15</v>
      </c>
      <c r="S2" s="4" t="s">
        <v>12</v>
      </c>
      <c r="T2" s="4" t="s">
        <v>17</v>
      </c>
    </row>
    <row r="3" spans="1:20" s="1" customFormat="1" ht="21">
      <c r="A3" s="61" t="s">
        <v>112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ht="15.75">
      <c r="A4" s="41">
        <v>1</v>
      </c>
      <c r="B4" s="24" t="s">
        <v>29</v>
      </c>
      <c r="C4" s="8"/>
      <c r="D4" s="7" t="s">
        <v>94</v>
      </c>
      <c r="E4" s="7">
        <v>60</v>
      </c>
      <c r="F4" s="18">
        <v>52.8</v>
      </c>
      <c r="G4" s="18" t="s">
        <v>8</v>
      </c>
      <c r="H4" s="15">
        <f>500/(594.31747775582-27.23842536447*$F4+0.82112226871*$F4^2-0.00930733913*$F4^3+0.00004731582*$F4^4-0.00000009054*$F4^5)</f>
        <v>1.2319777501403617</v>
      </c>
      <c r="I4" s="7">
        <v>8</v>
      </c>
      <c r="J4" s="7">
        <v>42.5</v>
      </c>
      <c r="K4" s="7">
        <v>45</v>
      </c>
      <c r="L4" s="7"/>
      <c r="M4" s="7">
        <f>MAX(J4:L4)</f>
        <v>45</v>
      </c>
      <c r="N4" s="16">
        <f>M4*50*H4</f>
        <v>2771.9499378158139</v>
      </c>
      <c r="O4" s="7">
        <v>25</v>
      </c>
      <c r="P4" s="7">
        <v>39</v>
      </c>
      <c r="Q4" s="7">
        <f>M4+P4</f>
        <v>84</v>
      </c>
      <c r="R4" s="16">
        <f>IF(E4=50,P4*O4*H4*0.9,IF(E4=60,P4*O4*H4*1,IF(E4=70,P4*O4*H4*1.05,IF(E4=80,P4*O4*H4*1.1,IF(E4=90,P4*O4*H4*1.15,IF(E4=100,P4*O4*H4*1.2,IF(E4=110,P4*O4*H4*1.25,IF(E4=120,P4*O4*H4*1.3,IF(E4=130,P4*O4*H4*1.35,IF(E4=140,P4*O4*H4*1.4,IF(E4=150,P4*O4*H4*1.45,IF(E4=160,P4*O4*H4*1.5,IF(E4=170,P4*O4*H4*1.55,IF(E4=180,P4*O4*H4*1.6,IF(E4=190,P4*O4*H4*1.65,IF(E4=200,P4*O4*H4*1.7,IF(E4=210,P4*O4*H4*1.75)))))))))))))))))</f>
        <v>1201.1783063868527</v>
      </c>
      <c r="S4" s="16">
        <f>H4*M4*50+H4*O4*P4*1</f>
        <v>3973.1282442026668</v>
      </c>
      <c r="T4" s="16">
        <f>N4+R4</f>
        <v>3973.1282442026668</v>
      </c>
    </row>
    <row r="6" spans="1:20" s="1" customFormat="1"/>
    <row r="7" spans="1:20" s="21" customFormat="1" ht="21">
      <c r="A7" s="66" t="s">
        <v>159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s="21" customFormat="1" ht="54" customHeight="1">
      <c r="A8" s="3" t="s">
        <v>118</v>
      </c>
      <c r="B8" s="3" t="s">
        <v>4</v>
      </c>
      <c r="C8" s="3" t="s">
        <v>26</v>
      </c>
      <c r="D8" s="3" t="s">
        <v>7</v>
      </c>
      <c r="E8" s="3" t="s">
        <v>16</v>
      </c>
      <c r="F8" s="4" t="s">
        <v>19</v>
      </c>
      <c r="G8" s="5" t="s">
        <v>5</v>
      </c>
      <c r="H8" s="3" t="s">
        <v>13</v>
      </c>
      <c r="I8" s="6" t="s">
        <v>6</v>
      </c>
      <c r="J8" s="3" t="s">
        <v>0</v>
      </c>
      <c r="K8" s="3" t="s">
        <v>1</v>
      </c>
      <c r="L8" s="3" t="s">
        <v>2</v>
      </c>
      <c r="M8" s="3" t="s">
        <v>3</v>
      </c>
      <c r="N8" s="4" t="s">
        <v>14</v>
      </c>
      <c r="O8" s="4" t="s">
        <v>11</v>
      </c>
      <c r="P8" s="4" t="s">
        <v>9</v>
      </c>
      <c r="Q8" s="4" t="s">
        <v>10</v>
      </c>
      <c r="R8" s="4" t="s">
        <v>15</v>
      </c>
      <c r="S8" s="4" t="s">
        <v>12</v>
      </c>
      <c r="T8" s="4" t="s">
        <v>17</v>
      </c>
    </row>
    <row r="9" spans="1:20" s="21" customFormat="1" ht="21">
      <c r="A9" s="61" t="s">
        <v>138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</row>
    <row r="10" spans="1:20" s="21" customFormat="1" ht="15.75">
      <c r="A10" s="41">
        <v>1</v>
      </c>
      <c r="B10" s="37" t="s">
        <v>34</v>
      </c>
      <c r="C10" s="19"/>
      <c r="D10" s="7" t="s">
        <v>93</v>
      </c>
      <c r="E10" s="7">
        <v>70</v>
      </c>
      <c r="F10" s="18">
        <v>68</v>
      </c>
      <c r="G10" s="18" t="s">
        <v>8</v>
      </c>
      <c r="H10" s="15">
        <f>500/(594.31747775582-27.23842536447*$F10+0.82112226871*$F10^2-0.00930733913*$F10^3+0.00004731582*$F10^4-0.00000009054*$F10^5)</f>
        <v>1.0152555155068068</v>
      </c>
      <c r="I10" s="7">
        <v>8</v>
      </c>
      <c r="J10" s="7"/>
      <c r="K10" s="7"/>
      <c r="L10" s="7"/>
      <c r="M10" s="7">
        <f>MAX(J10:L10)</f>
        <v>0</v>
      </c>
      <c r="N10" s="16">
        <f>M10*50*H10</f>
        <v>0</v>
      </c>
      <c r="O10" s="7">
        <v>25</v>
      </c>
      <c r="P10" s="7">
        <v>63</v>
      </c>
      <c r="Q10" s="7">
        <f>M10+P10</f>
        <v>63</v>
      </c>
      <c r="R10" s="16">
        <f>IF(E10=50,P10*O10*H10*0.9,IF(E10=60,P10*O10*H10*1,IF(E10=70,P10*O10*H10*1.05,IF(E10=80,P10*O10*H10*1.1,IF(E10=90,P10*O10*H10*1.15,IF(E10=100,P10*O10*H10*1.2,IF(E10=110,P10*O10*H10*1.25,IF(E10=120,P10*O10*H10*1.3,IF(E10=130,P10*O10*H10*1.35,IF(E10=140,P10*O10*H10*1.4,IF(E10=150,P10*O10*H10*1.45,IF(E10=160,P10*O10*H10*1.5,IF(E10=170,P10*O10*H10*1.55,IF(E10=180,P10*O10*H10*1.6,IF(E10=190,P10*O10*H10*1.65,IF(E10=200,P10*O10*H10*1.7,IF(E10=210,P10*O10*H10*1.75)))))))))))))))))</f>
        <v>1678.9788087693817</v>
      </c>
      <c r="S10" s="16">
        <f>H10*M10*50+H10*O10*P10*1</f>
        <v>1599.0274369232209</v>
      </c>
      <c r="T10" s="16">
        <f>N10+R10</f>
        <v>1678.9788087693817</v>
      </c>
    </row>
    <row r="13" spans="1:20" ht="21">
      <c r="A13" s="66" t="s">
        <v>160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45">
      <c r="A14" s="3" t="s">
        <v>118</v>
      </c>
      <c r="B14" s="3" t="s">
        <v>4</v>
      </c>
      <c r="C14" s="3" t="s">
        <v>26</v>
      </c>
      <c r="D14" s="3" t="s">
        <v>7</v>
      </c>
      <c r="E14" s="3" t="s">
        <v>16</v>
      </c>
      <c r="F14" s="4" t="s">
        <v>19</v>
      </c>
      <c r="G14" s="5" t="s">
        <v>5</v>
      </c>
      <c r="H14" s="3" t="s">
        <v>13</v>
      </c>
      <c r="I14" s="6" t="s">
        <v>6</v>
      </c>
      <c r="J14" s="3" t="s">
        <v>0</v>
      </c>
      <c r="K14" s="3" t="s">
        <v>1</v>
      </c>
      <c r="L14" s="3" t="s">
        <v>2</v>
      </c>
      <c r="M14" s="3" t="s">
        <v>3</v>
      </c>
      <c r="N14" s="4" t="s">
        <v>14</v>
      </c>
      <c r="O14" s="4" t="s">
        <v>11</v>
      </c>
      <c r="P14" s="4" t="s">
        <v>9</v>
      </c>
      <c r="Q14" s="4" t="s">
        <v>10</v>
      </c>
      <c r="R14" s="4" t="s">
        <v>15</v>
      </c>
      <c r="S14" s="4" t="s">
        <v>12</v>
      </c>
      <c r="T14" s="4" t="s">
        <v>17</v>
      </c>
    </row>
    <row r="15" spans="1:20" s="1" customFormat="1" ht="21">
      <c r="A15" s="61" t="s">
        <v>114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</row>
    <row r="16" spans="1:20" s="1" customFormat="1" ht="15.75">
      <c r="A16" s="41">
        <v>1</v>
      </c>
      <c r="B16" s="37" t="s">
        <v>71</v>
      </c>
      <c r="C16" s="19"/>
      <c r="D16" s="7" t="s">
        <v>96</v>
      </c>
      <c r="E16" s="7">
        <v>90</v>
      </c>
      <c r="F16" s="18">
        <v>83</v>
      </c>
      <c r="G16" s="18" t="s">
        <v>8</v>
      </c>
      <c r="H16" s="15">
        <f t="shared" ref="H16" si="0">500/(-216.0475144+16.2606339*$F16-0.002388645*$F16^2-0.00113732*$F16^3+0.00000701863*$F16^4-0.00000001291*$F16^5)</f>
        <v>0.6674994266033587</v>
      </c>
      <c r="I16" s="7">
        <v>7</v>
      </c>
      <c r="J16" s="7">
        <v>160</v>
      </c>
      <c r="K16" s="7">
        <v>175</v>
      </c>
      <c r="L16" s="7">
        <v>180</v>
      </c>
      <c r="M16" s="7">
        <f t="shared" ref="M16" si="1">MAX(J16:L16)</f>
        <v>180</v>
      </c>
      <c r="N16" s="16">
        <f t="shared" ref="N16" si="2">M16*50*H16</f>
        <v>6007.4948394302282</v>
      </c>
      <c r="O16" s="7"/>
      <c r="P16" s="7"/>
      <c r="Q16" s="7">
        <f t="shared" ref="Q16" si="3">M16+P16</f>
        <v>180</v>
      </c>
      <c r="R16" s="16">
        <f t="shared" ref="R16" si="4">IF(E16=60,P16*O16*H16*1,IF(E16=70,P16*O16*H16*1.05,IF(E16=80,P16*O16*H16*1.1,IF(E16=90,P16*O16*H16*1.15,IF(E16=100,P16*O16*H16*1.2,IF(E16=110,P16*O16*H16*1.25,IF(E16=120,P16*O16*H16*1.3,IF(E16=130,P16*O16*H16*1.35,IF(E16=140,P16*O16*H16*1.4,IF(E16=150,P16*O16*H16*1.45,IF(E16=160,P16*O16*H16*1.5,IF(E16=170,P16*O16*H16*1.55,IF(E16=180,P16*O16*H16*1.6,IF(E16=190,P16*O16*H16*1.65,IF(E16=200,P16*O16*H16*1.7,IF(E16=210,P16*O16*H16*1.75))))))))))))))))</f>
        <v>0</v>
      </c>
      <c r="S16" s="16">
        <f>H16*M16*50+H16*O16*P16*1.05</f>
        <v>6007.4948394302282</v>
      </c>
      <c r="T16" s="16">
        <f t="shared" ref="T16" si="5">N16+R16</f>
        <v>6007.4948394302282</v>
      </c>
    </row>
  </sheetData>
  <mergeCells count="6">
    <mergeCell ref="A13:T13"/>
    <mergeCell ref="A15:T15"/>
    <mergeCell ref="A1:T1"/>
    <mergeCell ref="A3:T3"/>
    <mergeCell ref="A9:T9"/>
    <mergeCell ref="A7:T7"/>
  </mergeCells>
  <pageMargins left="0.7" right="0.7" top="0.75" bottom="0.75" header="0.3" footer="0.3"/>
  <ignoredErrors>
    <ignoredError sqref="M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22"/>
  <sheetViews>
    <sheetView tabSelected="1" zoomScale="87" zoomScaleNormal="87" workbookViewId="0">
      <selection activeCell="T27" sqref="T27"/>
    </sheetView>
  </sheetViews>
  <sheetFormatPr defaultRowHeight="15"/>
  <cols>
    <col min="1" max="1" width="7.140625" customWidth="1"/>
    <col min="2" max="2" width="32.42578125" customWidth="1"/>
    <col min="3" max="3" width="9.140625" hidden="1" customWidth="1"/>
    <col min="4" max="4" width="25.28515625" customWidth="1"/>
    <col min="5" max="5" width="10.7109375" customWidth="1"/>
    <col min="7" max="7" width="11.28515625" customWidth="1"/>
    <col min="9" max="9" width="7.28515625" hidden="1" customWidth="1"/>
    <col min="10" max="10" width="7.140625" customWidth="1"/>
    <col min="11" max="11" width="7.28515625" customWidth="1"/>
    <col min="12" max="12" width="7.140625" customWidth="1"/>
    <col min="13" max="13" width="9.140625" customWidth="1"/>
    <col min="14" max="14" width="9.140625" hidden="1" customWidth="1"/>
    <col min="16" max="16" width="11.5703125" customWidth="1"/>
    <col min="17" max="17" width="9.140625" customWidth="1"/>
    <col min="18" max="19" width="9.140625" hidden="1" customWidth="1"/>
    <col min="20" max="20" width="10.5703125" customWidth="1"/>
  </cols>
  <sheetData>
    <row r="1" spans="1:52" ht="29.25" customHeight="1">
      <c r="A1" s="64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52" ht="45" customHeight="1">
      <c r="A2" s="3" t="s">
        <v>118</v>
      </c>
      <c r="B2" s="3" t="s">
        <v>4</v>
      </c>
      <c r="C2" s="3" t="s">
        <v>23</v>
      </c>
      <c r="D2" s="3" t="s">
        <v>7</v>
      </c>
      <c r="E2" s="3" t="s">
        <v>95</v>
      </c>
      <c r="F2" s="4" t="s">
        <v>19</v>
      </c>
      <c r="G2" s="5" t="s">
        <v>5</v>
      </c>
      <c r="H2" s="3" t="s">
        <v>13</v>
      </c>
      <c r="I2" s="6" t="s">
        <v>6</v>
      </c>
      <c r="J2" s="3" t="s">
        <v>0</v>
      </c>
      <c r="K2" s="3" t="s">
        <v>1</v>
      </c>
      <c r="L2" s="3" t="s">
        <v>2</v>
      </c>
      <c r="M2" s="3" t="s">
        <v>3</v>
      </c>
      <c r="N2" s="4" t="s">
        <v>14</v>
      </c>
      <c r="O2" s="4" t="s">
        <v>11</v>
      </c>
      <c r="P2" s="4" t="s">
        <v>9</v>
      </c>
      <c r="Q2" s="4" t="s">
        <v>10</v>
      </c>
      <c r="R2" s="4" t="s">
        <v>15</v>
      </c>
      <c r="S2" s="4" t="s">
        <v>12</v>
      </c>
      <c r="T2" s="4" t="s">
        <v>17</v>
      </c>
    </row>
    <row r="3" spans="1:52" s="1" customFormat="1" ht="24" customHeight="1">
      <c r="A3" s="61" t="s">
        <v>161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52" ht="15.75">
      <c r="A4" s="41">
        <v>1</v>
      </c>
      <c r="B4" s="37" t="s">
        <v>100</v>
      </c>
      <c r="C4" s="19"/>
      <c r="D4" s="7" t="s">
        <v>101</v>
      </c>
      <c r="E4" s="7">
        <v>130</v>
      </c>
      <c r="F4" s="18">
        <v>128.9</v>
      </c>
      <c r="G4" s="22" t="s">
        <v>8</v>
      </c>
      <c r="H4" s="15">
        <f>500/(-216.0475144+16.2606339*$F4-0.002388645*$F4^2-0.00113732*$F4^3+0.00000701863*$F4^4-0.00000001291*$F4^5)</f>
        <v>0.56646879388279658</v>
      </c>
      <c r="I4" s="7">
        <v>10.4</v>
      </c>
      <c r="J4" s="7">
        <v>335</v>
      </c>
      <c r="K4" s="7">
        <v>355</v>
      </c>
      <c r="L4" s="7">
        <v>0</v>
      </c>
      <c r="M4" s="7">
        <f>MAX(J4:L4)</f>
        <v>355</v>
      </c>
      <c r="N4" s="16">
        <f>M4*50*H4</f>
        <v>10054.821091419639</v>
      </c>
      <c r="O4" s="7">
        <v>195</v>
      </c>
      <c r="P4" s="7">
        <v>30</v>
      </c>
      <c r="Q4" s="7">
        <f>M4+P4</f>
        <v>385</v>
      </c>
      <c r="R4" s="16">
        <f>IF(E4=60,P4*O4*H4*1,IF(E4=70,P4*O4*H4*1.05,IF(E4=80,P4*O4*H4*1.1,IF(E4=90,P4*O4*H4*1.15,IF(E4=100,P4*O4*H4*1.2,IF(E4=110,P4*O4*H4*1.25,IF(E4=120,P4*O4*H4*1.3,IF(E4=130,P4*O4*H4*1.35,IF(E4=140,P4*O4*H4*1.4,IF(E4=150,P4*O4*H4*1.45,IF(E4=160,P4*O4*H4*1.5,IF(E4=170,P4*O4*H4*1.55,IF(E4=180,P4*O4*H4*1.6,IF(E4=190,P4*O4*H4*1.65,IF(E4=200,P4*O4*H4*1.7,IF(E4=210,P4*O4*H4*1.75))))))))))))))))</f>
        <v>4473.6872996893862</v>
      </c>
      <c r="S4" s="16">
        <f>H4*M4*50+H4*O4*P4*1</f>
        <v>13368.663535633999</v>
      </c>
      <c r="T4" s="16">
        <f>N4+R4</f>
        <v>14528.508391109026</v>
      </c>
    </row>
    <row r="5" spans="1:52" s="1" customFormat="1" ht="15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52" s="1" customFormat="1" ht="15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52" s="1" customFormat="1" ht="23.25">
      <c r="A7" s="64" t="s">
        <v>163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52" s="36" customFormat="1" ht="45">
      <c r="A8" s="3" t="s">
        <v>118</v>
      </c>
      <c r="B8" s="3" t="s">
        <v>4</v>
      </c>
      <c r="C8" s="3" t="s">
        <v>23</v>
      </c>
      <c r="D8" s="3" t="s">
        <v>7</v>
      </c>
      <c r="E8" s="3" t="s">
        <v>95</v>
      </c>
      <c r="F8" s="4" t="s">
        <v>19</v>
      </c>
      <c r="G8" s="5" t="s">
        <v>5</v>
      </c>
      <c r="H8" s="3" t="s">
        <v>13</v>
      </c>
      <c r="I8" s="6" t="s">
        <v>6</v>
      </c>
      <c r="J8" s="3" t="s">
        <v>0</v>
      </c>
      <c r="K8" s="3" t="s">
        <v>1</v>
      </c>
      <c r="L8" s="3" t="s">
        <v>2</v>
      </c>
      <c r="M8" s="3" t="s">
        <v>3</v>
      </c>
      <c r="N8" s="4" t="s">
        <v>14</v>
      </c>
      <c r="O8" s="4" t="s">
        <v>11</v>
      </c>
      <c r="P8" s="4" t="s">
        <v>9</v>
      </c>
      <c r="Q8" s="4" t="s">
        <v>10</v>
      </c>
      <c r="R8" s="4" t="s">
        <v>15</v>
      </c>
      <c r="S8" s="4" t="s">
        <v>12</v>
      </c>
      <c r="T8" s="4" t="s">
        <v>17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21">
      <c r="A9" s="61" t="s">
        <v>113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</row>
    <row r="10" spans="1:52" s="1" customFormat="1" ht="15.75">
      <c r="A10" s="41">
        <v>1</v>
      </c>
      <c r="B10" s="37" t="s">
        <v>54</v>
      </c>
      <c r="C10" s="19"/>
      <c r="D10" s="7" t="s">
        <v>99</v>
      </c>
      <c r="E10" s="7">
        <v>80</v>
      </c>
      <c r="F10" s="18">
        <v>77.599999999999994</v>
      </c>
      <c r="G10" s="22" t="s">
        <v>8</v>
      </c>
      <c r="H10" s="15">
        <f t="shared" ref="H10:H22" si="0">500/(-216.0475144+16.2606339*$F10-0.002388645*$F10^2-0.00113732*$F10^3+0.00000701863*$F10^4-0.00000001291*$F10^5)</f>
        <v>0.69626590556041557</v>
      </c>
      <c r="I10" s="7">
        <v>10</v>
      </c>
      <c r="J10" s="7">
        <v>170</v>
      </c>
      <c r="K10" s="7">
        <v>180</v>
      </c>
      <c r="L10" s="7">
        <v>0</v>
      </c>
      <c r="M10" s="7">
        <f t="shared" ref="M10:M22" si="1">MAX(J10:L10)</f>
        <v>180</v>
      </c>
      <c r="N10" s="16">
        <f t="shared" ref="N10:N22" si="2">M10*50*H10</f>
        <v>6266.3931500437402</v>
      </c>
      <c r="O10" s="7"/>
      <c r="P10" s="7"/>
      <c r="Q10" s="7">
        <f t="shared" ref="Q10:Q22" si="3">M10+P10</f>
        <v>180</v>
      </c>
      <c r="R10" s="16">
        <f t="shared" ref="R10:R22" si="4">IF(E10=60,P10*O10*H10*1,IF(E10=70,P10*O10*H10*1.05,IF(E10=80,P10*O10*H10*1.1,IF(E10=90,P10*O10*H10*1.15,IF(E10=100,P10*O10*H10*1.2,IF(E10=110,P10*O10*H10*1.25,IF(E10=120,P10*O10*H10*1.3,IF(E10=130,P10*O10*H10*1.35,IF(E10=140,P10*O10*H10*1.4,IF(E10=150,P10*O10*H10*1.45,IF(E10=160,P10*O10*H10*1.5,IF(E10=170,P10*O10*H10*1.55,IF(E10=180,P10*O10*H10*1.6,IF(E10=190,P10*O10*H10*1.65,IF(E10=200,P10*O10*H10*1.7,IF(E10=210,P10*O10*H10*1.75))))))))))))))))</f>
        <v>0</v>
      </c>
      <c r="S10" s="16">
        <f>H10*M10*50+H10*O10*P10*1</f>
        <v>6266.3931500437402</v>
      </c>
      <c r="T10" s="16">
        <f t="shared" ref="T10:T22" si="5">N10+R10</f>
        <v>6266.3931500437402</v>
      </c>
    </row>
    <row r="11" spans="1:52" ht="21">
      <c r="A11" s="61" t="s">
        <v>115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</row>
    <row r="12" spans="1:52" ht="15.75">
      <c r="A12" s="41">
        <v>1</v>
      </c>
      <c r="B12" s="42" t="s">
        <v>79</v>
      </c>
      <c r="C12" s="19"/>
      <c r="D12" s="7" t="s">
        <v>99</v>
      </c>
      <c r="E12" s="7">
        <v>100</v>
      </c>
      <c r="F12" s="18">
        <v>97.3</v>
      </c>
      <c r="G12" s="22" t="s">
        <v>8</v>
      </c>
      <c r="H12" s="15">
        <f t="shared" si="0"/>
        <v>0.6155168508121297</v>
      </c>
      <c r="I12" s="7">
        <v>8.4</v>
      </c>
      <c r="J12" s="7">
        <v>315</v>
      </c>
      <c r="K12" s="7">
        <v>325</v>
      </c>
      <c r="L12" s="7">
        <v>0</v>
      </c>
      <c r="M12" s="7">
        <f t="shared" si="1"/>
        <v>325</v>
      </c>
      <c r="N12" s="16">
        <f t="shared" si="2"/>
        <v>10002.148825697108</v>
      </c>
      <c r="O12" s="7"/>
      <c r="P12" s="7"/>
      <c r="Q12" s="7">
        <f t="shared" si="3"/>
        <v>325</v>
      </c>
      <c r="R12" s="16">
        <f t="shared" si="4"/>
        <v>0</v>
      </c>
      <c r="S12" s="16">
        <f>H12*M12*50+H12*O12*P12*1</f>
        <v>10002.148825697108</v>
      </c>
      <c r="T12" s="16">
        <f t="shared" si="5"/>
        <v>10002.148825697108</v>
      </c>
    </row>
    <row r="13" spans="1:52" s="1" customFormat="1" ht="15.75">
      <c r="A13" s="38"/>
      <c r="B13" s="58"/>
      <c r="C13" s="50"/>
      <c r="D13" s="38"/>
      <c r="E13" s="38"/>
      <c r="F13" s="49"/>
      <c r="G13" s="59"/>
      <c r="H13" s="39"/>
      <c r="I13" s="38"/>
      <c r="J13" s="38"/>
      <c r="K13" s="38"/>
      <c r="L13" s="38"/>
      <c r="M13" s="38"/>
      <c r="N13" s="40"/>
      <c r="O13" s="38"/>
      <c r="P13" s="38"/>
      <c r="Q13" s="38"/>
      <c r="R13" s="40"/>
      <c r="S13" s="40"/>
      <c r="T13" s="40"/>
    </row>
    <row r="14" spans="1:52" s="1" customFormat="1" ht="15.75">
      <c r="A14" s="38"/>
      <c r="B14" s="58"/>
      <c r="C14" s="50"/>
      <c r="D14" s="38"/>
      <c r="E14" s="38"/>
      <c r="F14" s="49"/>
      <c r="G14" s="59"/>
      <c r="H14" s="39"/>
      <c r="I14" s="38"/>
      <c r="J14" s="38"/>
      <c r="K14" s="38"/>
      <c r="L14" s="38"/>
      <c r="M14" s="38"/>
      <c r="N14" s="40"/>
      <c r="O14" s="38"/>
      <c r="P14" s="38"/>
      <c r="Q14" s="38"/>
      <c r="R14" s="40"/>
      <c r="S14" s="40"/>
      <c r="T14" s="40"/>
    </row>
    <row r="15" spans="1:52" ht="23.25">
      <c r="A15" s="64" t="s">
        <v>164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52" ht="45">
      <c r="A16" s="3" t="s">
        <v>118</v>
      </c>
      <c r="B16" s="3" t="s">
        <v>4</v>
      </c>
      <c r="C16" s="3" t="s">
        <v>23</v>
      </c>
      <c r="D16" s="3" t="s">
        <v>7</v>
      </c>
      <c r="E16" s="3" t="s">
        <v>95</v>
      </c>
      <c r="F16" s="4" t="s">
        <v>19</v>
      </c>
      <c r="G16" s="5" t="s">
        <v>5</v>
      </c>
      <c r="H16" s="3" t="s">
        <v>13</v>
      </c>
      <c r="I16" s="6" t="s">
        <v>6</v>
      </c>
      <c r="J16" s="3" t="s">
        <v>0</v>
      </c>
      <c r="K16" s="3" t="s">
        <v>1</v>
      </c>
      <c r="L16" s="3" t="s">
        <v>2</v>
      </c>
      <c r="M16" s="3" t="s">
        <v>3</v>
      </c>
      <c r="N16" s="4" t="s">
        <v>14</v>
      </c>
      <c r="O16" s="4" t="s">
        <v>11</v>
      </c>
      <c r="P16" s="4" t="s">
        <v>9</v>
      </c>
      <c r="Q16" s="4" t="s">
        <v>10</v>
      </c>
      <c r="R16" s="4" t="s">
        <v>15</v>
      </c>
      <c r="S16" s="4" t="s">
        <v>12</v>
      </c>
      <c r="T16" s="4" t="s">
        <v>17</v>
      </c>
    </row>
    <row r="17" spans="1:20" s="1" customFormat="1" ht="21">
      <c r="A17" s="61" t="s">
        <v>114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</row>
    <row r="18" spans="1:20" ht="15.75">
      <c r="A18" s="41">
        <v>1</v>
      </c>
      <c r="B18" s="37" t="s">
        <v>110</v>
      </c>
      <c r="C18" s="19">
        <v>1</v>
      </c>
      <c r="D18" s="7" t="s">
        <v>97</v>
      </c>
      <c r="E18" s="7">
        <v>90</v>
      </c>
      <c r="F18" s="18">
        <v>88.1</v>
      </c>
      <c r="G18" s="22" t="s">
        <v>8</v>
      </c>
      <c r="H18" s="15">
        <f>500/(-216.0475144+16.2606339*$F18-0.002388645*$F18^2-0.00113732*$F18^3+0.00000701863*$F18^4-0.00000001291*$F18^5)</f>
        <v>0.64551118725156154</v>
      </c>
      <c r="I18" s="7">
        <v>9</v>
      </c>
      <c r="J18" s="7"/>
      <c r="K18" s="7"/>
      <c r="L18" s="7"/>
      <c r="M18" s="7">
        <f>MAX(J18:L18)</f>
        <v>0</v>
      </c>
      <c r="N18" s="16">
        <f>M18*50*H18</f>
        <v>0</v>
      </c>
      <c r="O18" s="7">
        <v>90</v>
      </c>
      <c r="P18" s="7">
        <v>54</v>
      </c>
      <c r="Q18" s="7">
        <f>M18+P18</f>
        <v>54</v>
      </c>
      <c r="R18" s="16">
        <f>IF(E18=60,P18*O18*H18*1,IF(E18=70,P18*O18*H18*1.05,IF(E18=80,P18*O18*H18*1.1,IF(E18=90,P18*O18*H18*1.15,IF(E18=100,P18*O18*H18*1.2,IF(E18=110,P18*O18*H18*1.25,IF(E18=120,P18*O18*H18*1.3,IF(E18=130,P18*O18*H18*1.35,IF(E18=140,P18*O18*H18*1.4,IF(E18=150,P18*O18*H18*1.45,IF(E18=160,P18*O18*H18*1.5,IF(E18=170,P18*O18*H18*1.55,IF(E18=180,P18*O18*H18*1.6,IF(E18=190,P18*O18*H18*1.65,IF(E18=200,P18*O18*H18*1.7,IF(E18=210,P18*O18*H18*1.75))))))))))))))))</f>
        <v>3607.7620255489769</v>
      </c>
      <c r="S18" s="16">
        <f>H18*M18*50+H18*O18*P18*1.05</f>
        <v>3294.0435885447187</v>
      </c>
      <c r="T18" s="16">
        <f>N18+R18</f>
        <v>3607.7620255489769</v>
      </c>
    </row>
    <row r="19" spans="1:20" s="1" customFormat="1" ht="21">
      <c r="A19" s="61" t="s">
        <v>117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</row>
    <row r="20" spans="1:20" ht="15.75">
      <c r="A20" s="54">
        <v>1</v>
      </c>
      <c r="B20" s="51" t="s">
        <v>98</v>
      </c>
      <c r="C20" s="56"/>
      <c r="D20" s="31" t="s">
        <v>97</v>
      </c>
      <c r="E20" s="31">
        <v>120</v>
      </c>
      <c r="F20" s="32">
        <v>116.2</v>
      </c>
      <c r="G20" s="57" t="s">
        <v>8</v>
      </c>
      <c r="H20" s="33">
        <f t="shared" si="0"/>
        <v>0.57947009867288335</v>
      </c>
      <c r="I20" s="31">
        <v>10</v>
      </c>
      <c r="J20" s="31"/>
      <c r="K20" s="31"/>
      <c r="L20" s="31"/>
      <c r="M20" s="31">
        <f t="shared" si="1"/>
        <v>0</v>
      </c>
      <c r="N20" s="34">
        <f t="shared" si="2"/>
        <v>0</v>
      </c>
      <c r="O20" s="31">
        <v>120</v>
      </c>
      <c r="P20" s="31">
        <v>76</v>
      </c>
      <c r="Q20" s="31">
        <f t="shared" si="3"/>
        <v>76</v>
      </c>
      <c r="R20" s="34">
        <f t="shared" si="4"/>
        <v>6870.1974898657054</v>
      </c>
      <c r="S20" s="34">
        <f>H20*M20*50+H20*O20*P20*1.05</f>
        <v>5549.0056648915306</v>
      </c>
      <c r="T20" s="34">
        <f t="shared" si="5"/>
        <v>6870.1974898657054</v>
      </c>
    </row>
    <row r="21" spans="1:20" s="1" customFormat="1" ht="21">
      <c r="A21" s="61" t="s">
        <v>161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</row>
    <row r="22" spans="1:20" ht="15.75">
      <c r="A22" s="41">
        <v>1</v>
      </c>
      <c r="B22" s="37" t="s">
        <v>109</v>
      </c>
      <c r="C22" s="19"/>
      <c r="D22" s="7" t="s">
        <v>97</v>
      </c>
      <c r="E22" s="7">
        <v>130</v>
      </c>
      <c r="F22" s="18">
        <v>121</v>
      </c>
      <c r="G22" s="22" t="s">
        <v>8</v>
      </c>
      <c r="H22" s="15">
        <f t="shared" si="0"/>
        <v>0.57382960507416492</v>
      </c>
      <c r="I22" s="7">
        <v>10</v>
      </c>
      <c r="J22" s="7"/>
      <c r="K22" s="7"/>
      <c r="L22" s="7"/>
      <c r="M22" s="7">
        <f t="shared" si="1"/>
        <v>0</v>
      </c>
      <c r="N22" s="16">
        <f t="shared" si="2"/>
        <v>0</v>
      </c>
      <c r="O22" s="7">
        <v>130</v>
      </c>
      <c r="P22" s="7">
        <v>54</v>
      </c>
      <c r="Q22" s="7">
        <f t="shared" si="3"/>
        <v>54</v>
      </c>
      <c r="R22" s="16">
        <f t="shared" si="4"/>
        <v>5438.1831672878607</v>
      </c>
      <c r="S22" s="16">
        <f>H22*M22*50+H22*O22*P22*1.05</f>
        <v>4229.6980190016702</v>
      </c>
      <c r="T22" s="16">
        <f t="shared" si="5"/>
        <v>5438.1831672878607</v>
      </c>
    </row>
  </sheetData>
  <sortState ref="A3:U11">
    <sortCondition ref="E2"/>
  </sortState>
  <mergeCells count="10">
    <mergeCell ref="A1:T1"/>
    <mergeCell ref="A3:T3"/>
    <mergeCell ref="A7:T7"/>
    <mergeCell ref="A9:T9"/>
    <mergeCell ref="A5:T5"/>
    <mergeCell ref="A11:T11"/>
    <mergeCell ref="A15:T15"/>
    <mergeCell ref="A17:T17"/>
    <mergeCell ref="A19:T19"/>
    <mergeCell ref="A21:T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жд макс многоповтор с ДК</vt:lpstr>
      <vt:lpstr>Богатырский жим</vt:lpstr>
      <vt:lpstr>жд макс многоповтор</vt:lpstr>
      <vt:lpstr>военный жим жд макс многоповтор</vt:lpstr>
      <vt:lpstr>Софт жд макс многоповтор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Руслан Кузнецов</cp:lastModifiedBy>
  <cp:lastPrinted>2017-05-20T16:04:28Z</cp:lastPrinted>
  <dcterms:created xsi:type="dcterms:W3CDTF">2016-09-14T08:19:00Z</dcterms:created>
  <dcterms:modified xsi:type="dcterms:W3CDTF">2017-09-01T15:37:32Z</dcterms:modified>
</cp:coreProperties>
</file>