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5" activeTab="0"/>
  </bookViews>
  <sheets>
    <sheet name="ЖД, Жим макс, многопов дев ДК " sheetId="1" r:id="rId1"/>
    <sheet name="ЖД ,Жим макс, многопов муж ДК" sheetId="2" r:id="rId2"/>
    <sheet name="ЖД, Жим макс, многоп Любители" sheetId="3" r:id="rId3"/>
    <sheet name="СОФТ ЭКИПИРОВКА " sheetId="4" r:id="rId4"/>
    <sheet name="Армейское двоеборье" sheetId="5" r:id="rId5"/>
    <sheet name="Лист 6" sheetId="6" r:id="rId6"/>
    <sheet name="Лист 7" sheetId="7" r:id="rId7"/>
    <sheet name="Лист 8" sheetId="8" r:id="rId8"/>
    <sheet name="Лист 9" sheetId="9" r:id="rId9"/>
    <sheet name="Лист 10" sheetId="10" r:id="rId10"/>
  </sheets>
  <definedNames/>
  <calcPr fullCalcOnLoad="1"/>
</workbook>
</file>

<file path=xl/sharedStrings.xml><?xml version="1.0" encoding="utf-8"?>
<sst xmlns="http://schemas.openxmlformats.org/spreadsheetml/2006/main" count="598" uniqueCount="237">
  <si>
    <t>№</t>
  </si>
  <si>
    <t>Ф.И.О.</t>
  </si>
  <si>
    <t>Дивизион</t>
  </si>
  <si>
    <t>КАТЕГОРИЯ</t>
  </si>
  <si>
    <t>Свой вес</t>
  </si>
  <si>
    <t>Возр. Категория</t>
  </si>
  <si>
    <t>ВИЛКС</t>
  </si>
  <si>
    <t>Высота стоек</t>
  </si>
  <si>
    <t>Жим 1</t>
  </si>
  <si>
    <t>Жим 2</t>
  </si>
  <si>
    <t>Жим 3</t>
  </si>
  <si>
    <t>Лучший</t>
  </si>
  <si>
    <t>абсолют по 1 ЖИМУ</t>
  </si>
  <si>
    <t>Вес многоповтора</t>
  </si>
  <si>
    <t>Жим количество (разы)</t>
  </si>
  <si>
    <t>Сумма баллов (итог)</t>
  </si>
  <si>
    <t>абсолют 2 упр</t>
  </si>
  <si>
    <t>Wilks Абсолютка</t>
  </si>
  <si>
    <t>Общая абсолютка</t>
  </si>
  <si>
    <t>Открытый турнир по жимовому двоеборью "Циклон силы 2017"  г. Ярославль 11 марта 2017 года</t>
  </si>
  <si>
    <t>Вахонина Татьяна</t>
  </si>
  <si>
    <t>ЖД с дк</t>
  </si>
  <si>
    <t>откр/1/2</t>
  </si>
  <si>
    <t>Волынкина Наталья</t>
  </si>
  <si>
    <t>открытая</t>
  </si>
  <si>
    <t>Место</t>
  </si>
  <si>
    <t xml:space="preserve">ЖД с дк </t>
  </si>
  <si>
    <t>В-2</t>
  </si>
  <si>
    <t>Потехина Екатерина</t>
  </si>
  <si>
    <t>откр,1.2</t>
  </si>
  <si>
    <t>открытая своя</t>
  </si>
  <si>
    <t>Лихачева Татьяна</t>
  </si>
  <si>
    <t>отк/1/2</t>
  </si>
  <si>
    <t xml:space="preserve">Соколова Светлана  </t>
  </si>
  <si>
    <t>откр1/2</t>
  </si>
  <si>
    <t>отк./св 90</t>
  </si>
  <si>
    <t>90+</t>
  </si>
  <si>
    <t>Александрова Юлия</t>
  </si>
  <si>
    <t xml:space="preserve">Патова Наталья </t>
  </si>
  <si>
    <t>макс с дк</t>
  </si>
  <si>
    <t>ЮНОШИ</t>
  </si>
  <si>
    <t>ДЕВУШКИ  ДО 60  кг</t>
  </si>
  <si>
    <t>Бредихина Наталья</t>
  </si>
  <si>
    <t>ЮНИОР</t>
  </si>
  <si>
    <t xml:space="preserve">Мерцалова Татьяна </t>
  </si>
  <si>
    <t xml:space="preserve">Соловьева Ксения  </t>
  </si>
  <si>
    <t xml:space="preserve">Терёшина Снежана  </t>
  </si>
  <si>
    <t>девушки</t>
  </si>
  <si>
    <t xml:space="preserve">Чижова Ирина </t>
  </si>
  <si>
    <t>В-1</t>
  </si>
  <si>
    <t xml:space="preserve">Егорова Светлана </t>
  </si>
  <si>
    <t xml:space="preserve">Казакова Марина   </t>
  </si>
  <si>
    <t xml:space="preserve">Смирнова Полина  </t>
  </si>
  <si>
    <t>Девушки</t>
  </si>
  <si>
    <t>откр</t>
  </si>
  <si>
    <t xml:space="preserve">Дмитриева Дарья </t>
  </si>
  <si>
    <t>отд с дк</t>
  </si>
  <si>
    <t>отк 1/2</t>
  </si>
  <si>
    <t xml:space="preserve">Каморина Юля </t>
  </si>
  <si>
    <t xml:space="preserve">Любанова Анна </t>
  </si>
  <si>
    <t>открытая1/2</t>
  </si>
  <si>
    <t>девушки 1/2</t>
  </si>
  <si>
    <t xml:space="preserve">Трофимова Анна  </t>
  </si>
  <si>
    <t xml:space="preserve">Шагута Ольга  </t>
  </si>
  <si>
    <t>47.5</t>
  </si>
  <si>
    <t>42.5</t>
  </si>
  <si>
    <t>Жимовое двоеборье . Жим на максимум. Многоповтор мужчины, юноши, юниоры с ДК</t>
  </si>
  <si>
    <t>ЮНОША</t>
  </si>
  <si>
    <t>Юноши Жим на максимум до 60 кг</t>
  </si>
  <si>
    <t>Юноши Жим на максимум до 70 кг</t>
  </si>
  <si>
    <t>Юноши Жим на максимум до 80 кг</t>
  </si>
  <si>
    <t>Юниоры Жим на максимум до 80 кг</t>
  </si>
  <si>
    <t>юниор</t>
  </si>
  <si>
    <t>Открытая Жим на максимум до 80 кг</t>
  </si>
  <si>
    <t>Пушкин Роман</t>
  </si>
  <si>
    <t xml:space="preserve">Сажин Александр </t>
  </si>
  <si>
    <t>Открытая Жим на максимум до 70 кг</t>
  </si>
  <si>
    <t>Дурнов Павел</t>
  </si>
  <si>
    <t xml:space="preserve"> Жим на максимум. Мужчины, юноши, юниоры с ДК</t>
  </si>
  <si>
    <t>Жимовое двоеборье. Мужчины, юноши, юниоры с ДК</t>
  </si>
  <si>
    <t>Чидалев Даниил</t>
  </si>
  <si>
    <t>Юноша1/2</t>
  </si>
  <si>
    <t>Юноши. Жимовое двоеборье до 70 кг</t>
  </si>
  <si>
    <t>Юниоры. Жимовое двоеборье до 70 кг</t>
  </si>
  <si>
    <t xml:space="preserve">Жуков Роман </t>
  </si>
  <si>
    <t>Открытая. Жимовое двоеборье до 70 кг</t>
  </si>
  <si>
    <t>Радевский Ярослав</t>
  </si>
  <si>
    <t>Юниоры. Жимовое двоеборье до 80 кг</t>
  </si>
  <si>
    <t>Глушков Иван</t>
  </si>
  <si>
    <t>ЮНИОРЫ</t>
  </si>
  <si>
    <t>ЖД с ДК</t>
  </si>
  <si>
    <t>Открытая. Жимовое двоеборье до 80 кг</t>
  </si>
  <si>
    <t>Минасян Артур</t>
  </si>
  <si>
    <t>Исмаилов Эльчин</t>
  </si>
  <si>
    <t>Соков Денис</t>
  </si>
  <si>
    <t>Многоповтор. Мужчины, юноши, юниоры с ДК</t>
  </si>
  <si>
    <t>Юноши. Многоповтор. до 60 кг</t>
  </si>
  <si>
    <t>много с дк</t>
  </si>
  <si>
    <t>ЮНОШИ1/2</t>
  </si>
  <si>
    <t>Юноши. Многоповтор. до 50 кг</t>
  </si>
  <si>
    <t>ЮНОША1/2</t>
  </si>
  <si>
    <t>Юноши. Многоповтор. до 70 кг</t>
  </si>
  <si>
    <t>Открытая. Многоповтор. до 70 кг</t>
  </si>
  <si>
    <t>Юноши. Многоповтор. До 80 кг</t>
  </si>
  <si>
    <t>ЮНОШИ 1/2</t>
  </si>
  <si>
    <t>Открытая. Многоповтор. до 80 кг</t>
  </si>
  <si>
    <t>Ветераны. Многоповтор. до 80 кг</t>
  </si>
  <si>
    <t>Тагильцев Михаил</t>
  </si>
  <si>
    <t xml:space="preserve">Тарбеев Андрей </t>
  </si>
  <si>
    <t xml:space="preserve">Сидоренко Алексей </t>
  </si>
  <si>
    <t xml:space="preserve">Шамулин Игорь </t>
  </si>
  <si>
    <t>Соколов Даниил</t>
  </si>
  <si>
    <t>Занегин Андрей</t>
  </si>
  <si>
    <t>Корсков Александр</t>
  </si>
  <si>
    <t xml:space="preserve">Волков Михаил </t>
  </si>
  <si>
    <t xml:space="preserve">Бухмарев Ярослав </t>
  </si>
  <si>
    <t xml:space="preserve">Барсуков Александр </t>
  </si>
  <si>
    <t xml:space="preserve">Хлгатян Вруйр </t>
  </si>
  <si>
    <t xml:space="preserve">Киреев Данил </t>
  </si>
  <si>
    <t xml:space="preserve">Соловьев Глеб </t>
  </si>
  <si>
    <t xml:space="preserve">Хамилов Александр </t>
  </si>
  <si>
    <t>Христенко Валерий</t>
  </si>
  <si>
    <t xml:space="preserve">Осипов Руслан </t>
  </si>
  <si>
    <t xml:space="preserve">Егоров Сергей </t>
  </si>
  <si>
    <t xml:space="preserve">Хохалев Семен </t>
  </si>
  <si>
    <t>Костров Алексей</t>
  </si>
  <si>
    <r>
      <t xml:space="preserve">Корсков Александр </t>
    </r>
    <r>
      <rPr>
        <sz val="10"/>
        <color indexed="10"/>
        <rFont val="Arial"/>
        <family val="2"/>
      </rPr>
      <t>Перезачет из двоеборья</t>
    </r>
  </si>
  <si>
    <r>
      <rPr>
        <sz val="11"/>
        <rFont val="Calibri"/>
        <family val="2"/>
      </rPr>
      <t>много</t>
    </r>
    <r>
      <rPr>
        <sz val="8"/>
        <rFont val="Arial"/>
        <family val="0"/>
      </rPr>
      <t xml:space="preserve"> с дк/ мн</t>
    </r>
  </si>
  <si>
    <r>
      <rPr>
        <sz val="11"/>
        <rFont val="Calibri"/>
        <family val="2"/>
      </rPr>
      <t>макс</t>
    </r>
    <r>
      <rPr>
        <sz val="8"/>
        <rFont val="Arial"/>
        <family val="2"/>
      </rPr>
      <t xml:space="preserve"> с дк</t>
    </r>
  </si>
  <si>
    <t>Открытая Жим на максимум до 90 кг</t>
  </si>
  <si>
    <t>Воробьев Денис</t>
  </si>
  <si>
    <t xml:space="preserve"> макс с дк</t>
  </si>
  <si>
    <t>Кушбоков Сахан</t>
  </si>
  <si>
    <t>Жиганов Виталий мак</t>
  </si>
  <si>
    <r>
      <rPr>
        <sz val="11"/>
        <rFont val="Calibri"/>
        <family val="2"/>
      </rPr>
      <t>макс</t>
    </r>
    <r>
      <rPr>
        <sz val="8"/>
        <rFont val="Arial"/>
        <family val="2"/>
      </rPr>
      <t xml:space="preserve"> с дк/ мн</t>
    </r>
  </si>
  <si>
    <t>Евшин Николай</t>
  </si>
  <si>
    <t>Ветераны. Жим на максимум до 90 кг</t>
  </si>
  <si>
    <r>
      <t xml:space="preserve">Туликов Максим </t>
    </r>
    <r>
      <rPr>
        <sz val="10"/>
        <color indexed="10"/>
        <rFont val="Roboto"/>
        <family val="0"/>
      </rPr>
      <t>макс</t>
    </r>
  </si>
  <si>
    <t>в-1</t>
  </si>
  <si>
    <t>Открытая. Жимовое двоеборье до 90 кг</t>
  </si>
  <si>
    <t>Смирнов Александр/ пер в макс</t>
  </si>
  <si>
    <t xml:space="preserve"> ЖД с дк</t>
  </si>
  <si>
    <t xml:space="preserve">Шляпников Владимир </t>
  </si>
  <si>
    <t xml:space="preserve">Стрельцов Кирилл </t>
  </si>
  <si>
    <t>Третьяков Андрей</t>
  </si>
  <si>
    <t>Ветераны. Жимовое двоеборье до 90 кг</t>
  </si>
  <si>
    <t xml:space="preserve">Ильин Дмитрий </t>
  </si>
  <si>
    <t>м1</t>
  </si>
  <si>
    <t>Открытая Жим на максимум до 100 кг</t>
  </si>
  <si>
    <t>Наумов Владимир макс</t>
  </si>
  <si>
    <t>Белоусов Алексей макс</t>
  </si>
  <si>
    <t>Гусев Сергей  макс</t>
  </si>
  <si>
    <t xml:space="preserve"> Циков Иван макс</t>
  </si>
  <si>
    <r>
      <t xml:space="preserve">Гильдебрант Роман </t>
    </r>
    <r>
      <rPr>
        <sz val="9"/>
        <color indexed="10"/>
        <rFont val="Calibri"/>
        <family val="2"/>
      </rPr>
      <t>макс</t>
    </r>
  </si>
  <si>
    <t>Богачев Андрей</t>
  </si>
  <si>
    <t>Открытая. Жимовое двоеборье до 100 кг</t>
  </si>
  <si>
    <t xml:space="preserve">Селяков Олег    </t>
  </si>
  <si>
    <t>Ерзин Марат</t>
  </si>
  <si>
    <t>с дк много</t>
  </si>
  <si>
    <t xml:space="preserve">Липин Александр </t>
  </si>
  <si>
    <t>м-1</t>
  </si>
  <si>
    <t>Смирнов Евгений</t>
  </si>
  <si>
    <t>Открытая. Жимовое двоеборье до 110 кг</t>
  </si>
  <si>
    <r>
      <t xml:space="preserve">Кузьмин Дмитрий/ </t>
    </r>
    <r>
      <rPr>
        <sz val="10"/>
        <color indexed="10"/>
        <rFont val="Roboto"/>
        <family val="0"/>
      </rPr>
      <t>пер в мах</t>
    </r>
  </si>
  <si>
    <t>Михайлюк Игорь</t>
  </si>
  <si>
    <t>Мешалкин Александр</t>
  </si>
  <si>
    <t>Ветераны 1. Многоповтор. до 110 кг</t>
  </si>
  <si>
    <t>Ветераны 2. Многоповтор. до 110 кг</t>
  </si>
  <si>
    <t>Юниоры. Жим на максимум до 120кг</t>
  </si>
  <si>
    <t>Карпов Илья</t>
  </si>
  <si>
    <t>отк/юниор</t>
  </si>
  <si>
    <t>Юниоры. Жим на максимум до 130 кг</t>
  </si>
  <si>
    <t>Кучер Данил макс</t>
  </si>
  <si>
    <t>Дивизион Любители жимовое двоеборье.Жим на максимум.Многоповтор</t>
  </si>
  <si>
    <t xml:space="preserve"> Жим на максимум. Любители, мужчины открытая, ветераны.  </t>
  </si>
  <si>
    <t xml:space="preserve"> Софт экипировка. Мужчины  </t>
  </si>
  <si>
    <t>Смекалов Валерий/ пер макс</t>
  </si>
  <si>
    <t>Открытая Жим на максимум до 110 кг</t>
  </si>
  <si>
    <t xml:space="preserve">Ганжин Александр </t>
  </si>
  <si>
    <r>
      <rPr>
        <sz val="11"/>
        <rFont val="Calibri"/>
        <family val="2"/>
      </rPr>
      <t>МАКС</t>
    </r>
    <r>
      <rPr>
        <sz val="8"/>
        <rFont val="Arial"/>
        <family val="2"/>
      </rPr>
      <t xml:space="preserve"> люб.</t>
    </r>
  </si>
  <si>
    <t xml:space="preserve">Жимовое двоеборье. Любители, мужчины открытая, ветераны.  </t>
  </si>
  <si>
    <t>Открытая Жимовое двоеборье до 90 кг</t>
  </si>
  <si>
    <t>Сурков Сергей</t>
  </si>
  <si>
    <t>ЖД люб.</t>
  </si>
  <si>
    <t>Корнилов Андрей</t>
  </si>
  <si>
    <t>М-3</t>
  </si>
  <si>
    <t>Шарипов Артем</t>
  </si>
  <si>
    <t>Открытая Жимовое двоеборье до 100 кг</t>
  </si>
  <si>
    <t>Ветераны. Жимовое двоеборье до 110 кг</t>
  </si>
  <si>
    <t>Коротков Сергей</t>
  </si>
  <si>
    <t>М-1</t>
  </si>
  <si>
    <t>Открытая Жимовое двоеборье до 120 кг</t>
  </si>
  <si>
    <t xml:space="preserve">Соловьев Иван </t>
  </si>
  <si>
    <t>Открытая Жимовое двоеборье 130+ кг</t>
  </si>
  <si>
    <t xml:space="preserve">Уткин Валерий </t>
  </si>
  <si>
    <t>откр.130+</t>
  </si>
  <si>
    <t>СОКОВ ДЕНИС</t>
  </si>
  <si>
    <r>
      <t xml:space="preserve">SOFT </t>
    </r>
    <r>
      <rPr>
        <sz val="11"/>
        <color indexed="13"/>
        <rFont val="Calibri"/>
        <family val="2"/>
      </rPr>
      <t>МАКС</t>
    </r>
  </si>
  <si>
    <t>Кузьмин Дмитрий</t>
  </si>
  <si>
    <r>
      <t xml:space="preserve">SOFT </t>
    </r>
    <r>
      <rPr>
        <sz val="11"/>
        <color indexed="10"/>
        <rFont val="Calibri"/>
        <family val="2"/>
      </rPr>
      <t>МАКС</t>
    </r>
  </si>
  <si>
    <t>Открытая Жим на максимум до 120 кг</t>
  </si>
  <si>
    <t>Смекалов Максим</t>
  </si>
  <si>
    <t>Смирнов Александр</t>
  </si>
  <si>
    <t>Макс АРМ</t>
  </si>
  <si>
    <t xml:space="preserve"> Армейское двоеборье. Жим на максимум. Мужчины  </t>
  </si>
  <si>
    <t>Открытая. Двоеборье.  до 90 кг</t>
  </si>
  <si>
    <t>Сурков Сургей</t>
  </si>
  <si>
    <t>АРМ ЖД</t>
  </si>
  <si>
    <t xml:space="preserve">Виноградов Александр </t>
  </si>
  <si>
    <t xml:space="preserve"> Двоеборье. Мужчины  </t>
  </si>
  <si>
    <t xml:space="preserve">Могоповтор. Мужчины  </t>
  </si>
  <si>
    <t>Открытая.   До 70 кг</t>
  </si>
  <si>
    <t>Хамилов Александр</t>
  </si>
  <si>
    <t>Много АРМ</t>
  </si>
  <si>
    <t>Открытая.   До 80 кг</t>
  </si>
  <si>
    <t xml:space="preserve">Чувалдин Александр </t>
  </si>
  <si>
    <t>Рогозин Влад</t>
  </si>
  <si>
    <t>Дивизион Любители с ДК  женщины. Жимовое двоеборье. Жим на максимум. Многоповтор</t>
  </si>
  <si>
    <t xml:space="preserve">                 ДИВИЗИОН ЛЮБИТЕЛИ С ДК  ЖЕНЩИНЫ  ЖИМ НА МАКСИМУМ</t>
  </si>
  <si>
    <t>ДИВИЗИОН   ЛЮБИТЕЛИ С ДК   ЖЕНЩИНЫ МНОГОПОВТОР</t>
  </si>
  <si>
    <t>Женщины  Открытая  ДО 70  кг своя категория</t>
  </si>
  <si>
    <t>Женщины   ДО 70  кг 1/2 категории</t>
  </si>
  <si>
    <t xml:space="preserve">Девушки    ДО 70  кг </t>
  </si>
  <si>
    <t xml:space="preserve">Женщины    ДО 60  кг </t>
  </si>
  <si>
    <t xml:space="preserve">             ДЕВУШКИ   до 80 кг</t>
  </si>
  <si>
    <t>Девушки    до 70    кг</t>
  </si>
  <si>
    <t xml:space="preserve">     Женщины  до 70 кг  1/2 категории</t>
  </si>
  <si>
    <t xml:space="preserve">Ветераны до 50 кг .  </t>
  </si>
  <si>
    <t xml:space="preserve">                                                                                                                                                                                                   Женщины   до  60  кг СВОЯ КАТЕГОРИЯ.</t>
  </si>
  <si>
    <t xml:space="preserve">                                                                                                                                                                                                     Женщины     до  60  кг  1/2 категории.</t>
  </si>
  <si>
    <t xml:space="preserve">                                                                                                                                                                                               Женщины    св.90  кг 1/2 категории</t>
  </si>
  <si>
    <t xml:space="preserve">             ДЕВУШКИ    ДО 50 кг.</t>
  </si>
  <si>
    <t xml:space="preserve">                           ЮНИОРЫ  ДО 60  кг</t>
  </si>
  <si>
    <t xml:space="preserve">                     ОТКРЫТАЯ  ДО 60  кг</t>
  </si>
  <si>
    <t xml:space="preserve">                           ОТКРЫТАЯ    до 70    кг</t>
  </si>
  <si>
    <t xml:space="preserve">                            ВЕТЕРАНЫ    до 70    кг</t>
  </si>
  <si>
    <t xml:space="preserve">                                         ДИВИЗИОН  ЛЮБИТЕЛИ ЖИМОВОЕ ДВОЕБОРЬЕ    С ДК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</si>
</sst>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0.0000"/>
    <numFmt numFmtId="174" formatCode="0.0"/>
  </numFmts>
  <fonts count="59">
    <font>
      <sz val="8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Roboto"/>
      <family val="0"/>
    </font>
    <font>
      <sz val="9"/>
      <color indexed="10"/>
      <name val="Calibri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8"/>
      <name val="Arial"/>
      <family val="2"/>
    </font>
    <font>
      <sz val="10"/>
      <color indexed="8"/>
      <name val="Roboto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0000"/>
      <name val="Roboto"/>
      <family val="0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b/>
      <sz val="16"/>
      <color theme="3" tint="0.39998000860214233"/>
      <name val="Arial"/>
      <family val="2"/>
    </font>
    <font>
      <b/>
      <sz val="14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73" fontId="0" fillId="0" borderId="10" xfId="0" applyNumberFormat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174" fontId="0" fillId="0" borderId="10" xfId="0" applyNumberFormat="1" applyBorder="1" applyAlignment="1">
      <alignment horizontal="left" vertical="center"/>
    </xf>
    <xf numFmtId="0" fontId="0" fillId="0" borderId="12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173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174" fontId="0" fillId="33" borderId="10" xfId="0" applyNumberForma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54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right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/>
    </xf>
    <xf numFmtId="0" fontId="55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/>
    </xf>
    <xf numFmtId="0" fontId="53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53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wrapText="1"/>
    </xf>
    <xf numFmtId="0" fontId="54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56" fillId="33" borderId="10" xfId="0" applyFont="1" applyFill="1" applyBorder="1" applyAlignment="1">
      <alignment horizontal="left" wrapText="1"/>
    </xf>
    <xf numFmtId="0" fontId="56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right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NumberFormat="1" applyFont="1" applyFill="1" applyBorder="1" applyAlignment="1">
      <alignment horizontal="center" vertical="center"/>
    </xf>
    <xf numFmtId="173" fontId="14" fillId="33" borderId="10" xfId="0" applyNumberFormat="1" applyFont="1" applyFill="1" applyBorder="1" applyAlignment="1">
      <alignment horizontal="center" vertical="center"/>
    </xf>
    <xf numFmtId="174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10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55" fillId="33" borderId="10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34" borderId="12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7" fillId="0" borderId="0" xfId="0" applyFont="1" applyAlignment="1">
      <alignment horizontal="center" vertical="center"/>
    </xf>
    <xf numFmtId="0" fontId="5" fillId="34" borderId="12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0" fillId="34" borderId="12" xfId="0" applyFont="1" applyFill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10" fillId="34" borderId="12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8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U89"/>
  <sheetViews>
    <sheetView tabSelected="1" zoomScale="82" zoomScaleNormal="82" zoomScalePageLayoutView="0" workbookViewId="0" topLeftCell="B1">
      <selection activeCell="V4" sqref="V4"/>
    </sheetView>
  </sheetViews>
  <sheetFormatPr defaultColWidth="10.5" defaultRowHeight="11.25" customHeight="1"/>
  <cols>
    <col min="1" max="1" width="10.5" style="1" customWidth="1"/>
    <col min="2" max="2" width="6.5" style="1" customWidth="1"/>
    <col min="3" max="3" width="34.83203125" style="1" customWidth="1"/>
    <col min="4" max="4" width="12.83203125" style="1" customWidth="1"/>
    <col min="5" max="5" width="13.5" style="1" customWidth="1"/>
    <col min="6" max="6" width="11.83203125" style="1" customWidth="1"/>
    <col min="7" max="7" width="19.83203125" style="1" customWidth="1"/>
    <col min="8" max="13" width="10.5" style="1" customWidth="1"/>
    <col min="14" max="14" width="13.33203125" style="1" customWidth="1"/>
    <col min="15" max="15" width="13.16015625" style="0" customWidth="1"/>
    <col min="16" max="16" width="10.5" style="0" customWidth="1"/>
    <col min="17" max="17" width="10.16015625" style="0" customWidth="1"/>
    <col min="18" max="18" width="13" style="0" customWidth="1"/>
    <col min="19" max="19" width="13.83203125" style="0" customWidth="1"/>
    <col min="20" max="20" width="13.16015625" style="0" customWidth="1"/>
    <col min="21" max="21" width="13.16015625" style="32" customWidth="1"/>
  </cols>
  <sheetData>
    <row r="3" spans="3:20" ht="24" customHeight="1">
      <c r="C3" s="90" t="s">
        <v>19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5" spans="2:21" ht="60" customHeight="1">
      <c r="B5" s="102" t="s">
        <v>217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</row>
    <row r="6" spans="3:16" ht="11.25" customHeight="1">
      <c r="C6" s="27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9"/>
      <c r="P6" s="28"/>
    </row>
    <row r="7" spans="3:16" ht="11.25" customHeight="1">
      <c r="C7" s="2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9"/>
      <c r="P7" s="28"/>
    </row>
    <row r="8" spans="3:17" ht="21" customHeight="1">
      <c r="C8" s="27"/>
      <c r="D8" s="94" t="s">
        <v>236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10" spans="2:21" ht="78.75" customHeight="1">
      <c r="B10" s="5" t="s">
        <v>0</v>
      </c>
      <c r="C10" s="2" t="s">
        <v>1</v>
      </c>
      <c r="D10" s="2" t="s">
        <v>2</v>
      </c>
      <c r="E10" s="2" t="s">
        <v>3</v>
      </c>
      <c r="F10" s="2" t="s">
        <v>4</v>
      </c>
      <c r="G10" s="3" t="s">
        <v>5</v>
      </c>
      <c r="H10" s="2" t="s">
        <v>6</v>
      </c>
      <c r="I10" s="4" t="s">
        <v>7</v>
      </c>
      <c r="J10" s="2" t="s">
        <v>8</v>
      </c>
      <c r="K10" s="2" t="s">
        <v>9</v>
      </c>
      <c r="L10" s="2" t="s">
        <v>10</v>
      </c>
      <c r="M10" s="2" t="s">
        <v>11</v>
      </c>
      <c r="N10" s="2" t="s">
        <v>12</v>
      </c>
      <c r="O10" s="2" t="s">
        <v>13</v>
      </c>
      <c r="P10" s="2" t="s">
        <v>14</v>
      </c>
      <c r="Q10" s="2" t="s">
        <v>15</v>
      </c>
      <c r="R10" s="2" t="s">
        <v>16</v>
      </c>
      <c r="S10" s="2" t="s">
        <v>17</v>
      </c>
      <c r="T10" s="2" t="s">
        <v>18</v>
      </c>
      <c r="U10" s="2" t="s">
        <v>25</v>
      </c>
    </row>
    <row r="11" spans="2:21" ht="22.5" customHeight="1">
      <c r="B11" s="99" t="s">
        <v>227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1"/>
    </row>
    <row r="12" spans="2:21" ht="11.25" customHeight="1">
      <c r="B12" s="6"/>
      <c r="C12" s="2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31"/>
      <c r="R12" s="7"/>
      <c r="S12" s="7"/>
      <c r="T12" s="7"/>
      <c r="U12" s="33"/>
    </row>
    <row r="13" spans="2:21" ht="11.25" customHeight="1">
      <c r="B13" s="6"/>
      <c r="C13" s="25" t="s">
        <v>38</v>
      </c>
      <c r="D13" s="15" t="s">
        <v>21</v>
      </c>
      <c r="E13" s="15">
        <v>50</v>
      </c>
      <c r="F13" s="15">
        <v>47.2</v>
      </c>
      <c r="G13" s="15" t="s">
        <v>27</v>
      </c>
      <c r="H13" s="15">
        <v>1.340772974876132</v>
      </c>
      <c r="I13" s="15">
        <v>4</v>
      </c>
      <c r="J13" s="15">
        <v>50</v>
      </c>
      <c r="K13" s="15">
        <v>55</v>
      </c>
      <c r="L13" s="15">
        <v>0</v>
      </c>
      <c r="M13" s="15">
        <v>55</v>
      </c>
      <c r="N13" s="15">
        <v>3687.125680909363</v>
      </c>
      <c r="O13" s="15">
        <v>25</v>
      </c>
      <c r="P13" s="15">
        <v>51</v>
      </c>
      <c r="Q13" s="31">
        <v>106</v>
      </c>
      <c r="R13" s="7">
        <v>1538.5369886703613</v>
      </c>
      <c r="S13" s="7">
        <v>5482.085501024784</v>
      </c>
      <c r="T13" s="7">
        <v>5225.662669579724</v>
      </c>
      <c r="U13" s="33">
        <v>1</v>
      </c>
    </row>
    <row r="14" spans="2:21" ht="11.25" customHeight="1">
      <c r="B14" s="6"/>
      <c r="C14" s="2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31"/>
      <c r="R14" s="7"/>
      <c r="S14" s="7"/>
      <c r="T14" s="7"/>
      <c r="U14" s="33"/>
    </row>
    <row r="15" spans="2:21" ht="19.5" customHeight="1">
      <c r="B15" s="96" t="s">
        <v>229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8"/>
    </row>
    <row r="16" spans="2:21" ht="11.25" customHeight="1">
      <c r="B16" s="10"/>
      <c r="C16" s="5"/>
      <c r="D16" s="10"/>
      <c r="E16" s="10"/>
      <c r="F16" s="11"/>
      <c r="G16" s="11"/>
      <c r="H16" s="12"/>
      <c r="I16" s="10"/>
      <c r="J16" s="10"/>
      <c r="K16" s="10"/>
      <c r="L16" s="10"/>
      <c r="M16" s="10"/>
      <c r="N16" s="13"/>
      <c r="O16" s="10"/>
      <c r="P16" s="10"/>
      <c r="Q16" s="18"/>
      <c r="R16" s="13"/>
      <c r="S16" s="13"/>
      <c r="T16" s="13"/>
      <c r="U16" s="33"/>
    </row>
    <row r="17" spans="2:21" ht="11.25" customHeight="1">
      <c r="B17" s="10"/>
      <c r="C17" s="21" t="s">
        <v>20</v>
      </c>
      <c r="D17" s="18" t="s">
        <v>21</v>
      </c>
      <c r="E17" s="19">
        <v>60</v>
      </c>
      <c r="F17" s="20">
        <v>56.8</v>
      </c>
      <c r="G17" s="20" t="s">
        <v>22</v>
      </c>
      <c r="H17" s="22">
        <v>1.163594465395319</v>
      </c>
      <c r="I17" s="18">
        <v>4</v>
      </c>
      <c r="J17" s="18">
        <v>40</v>
      </c>
      <c r="K17" s="18">
        <v>0</v>
      </c>
      <c r="L17" s="23">
        <v>0</v>
      </c>
      <c r="M17" s="18">
        <v>40</v>
      </c>
      <c r="N17" s="24">
        <v>2327.188930790638</v>
      </c>
      <c r="O17" s="18">
        <v>30</v>
      </c>
      <c r="P17" s="18">
        <v>24</v>
      </c>
      <c r="Q17" s="18">
        <v>64</v>
      </c>
      <c r="R17" s="24">
        <v>837.7880150846297</v>
      </c>
      <c r="S17" s="24">
        <v>3164.976945875267</v>
      </c>
      <c r="T17" s="24">
        <v>3164.976945875268</v>
      </c>
      <c r="U17" s="33">
        <v>1</v>
      </c>
    </row>
    <row r="18" spans="2:21" ht="11.25" customHeight="1">
      <c r="B18" s="6"/>
      <c r="C18" s="16" t="s">
        <v>23</v>
      </c>
      <c r="D18" s="17" t="s">
        <v>26</v>
      </c>
      <c r="E18" s="19">
        <v>60</v>
      </c>
      <c r="F18" s="6">
        <v>60</v>
      </c>
      <c r="G18" s="16" t="s">
        <v>29</v>
      </c>
      <c r="H18" s="6">
        <v>1.1148868752930505</v>
      </c>
      <c r="I18" s="6">
        <v>3</v>
      </c>
      <c r="J18" s="6">
        <v>37.5</v>
      </c>
      <c r="K18" s="6">
        <v>40</v>
      </c>
      <c r="L18" s="6">
        <v>0</v>
      </c>
      <c r="M18" s="6">
        <v>40</v>
      </c>
      <c r="N18" s="6">
        <v>2229.7737505861</v>
      </c>
      <c r="O18" s="6">
        <v>30</v>
      </c>
      <c r="P18" s="6">
        <v>11</v>
      </c>
      <c r="Q18" s="6">
        <v>51</v>
      </c>
      <c r="R18" s="6">
        <v>367.91266884670665</v>
      </c>
      <c r="S18" s="6">
        <v>2616.082052875143</v>
      </c>
      <c r="T18" s="6">
        <v>2597.6864194328077</v>
      </c>
      <c r="U18" s="33">
        <v>2</v>
      </c>
    </row>
    <row r="19" spans="2:21" ht="11.25" customHeight="1">
      <c r="B19" s="6"/>
      <c r="C19" s="6"/>
      <c r="D19" s="18"/>
      <c r="E19" s="19"/>
      <c r="F19" s="6"/>
      <c r="G19" s="1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33"/>
    </row>
    <row r="20" spans="2:21" ht="24" customHeight="1">
      <c r="B20" s="96" t="s">
        <v>228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8"/>
    </row>
    <row r="21" spans="2:21" ht="11.25" customHeight="1">
      <c r="B21" s="6"/>
      <c r="C21" s="6" t="s">
        <v>28</v>
      </c>
      <c r="D21" s="18" t="s">
        <v>21</v>
      </c>
      <c r="E21" s="19">
        <v>60</v>
      </c>
      <c r="F21" s="6">
        <v>53.3</v>
      </c>
      <c r="G21" s="16" t="s">
        <v>30</v>
      </c>
      <c r="H21" s="6">
        <v>1.2229786638885252</v>
      </c>
      <c r="I21" s="6">
        <v>2</v>
      </c>
      <c r="J21" s="6">
        <v>80</v>
      </c>
      <c r="K21" s="6">
        <v>0</v>
      </c>
      <c r="L21" s="6">
        <v>0</v>
      </c>
      <c r="M21" s="6">
        <v>80</v>
      </c>
      <c r="N21" s="6">
        <v>4891.914655554101</v>
      </c>
      <c r="O21" s="6">
        <v>60</v>
      </c>
      <c r="P21" s="6">
        <v>14</v>
      </c>
      <c r="Q21" s="6">
        <v>94</v>
      </c>
      <c r="R21" s="6">
        <v>1027.3020776663611</v>
      </c>
      <c r="S21" s="6">
        <v>5919.216733220461</v>
      </c>
      <c r="T21" s="6">
        <v>5919.216733220463</v>
      </c>
      <c r="U21" s="33">
        <v>1</v>
      </c>
    </row>
    <row r="22" spans="2:21" ht="11.25" customHeight="1">
      <c r="B22" s="6"/>
      <c r="C22" s="6"/>
      <c r="D22" s="18"/>
      <c r="E22" s="19"/>
      <c r="F22" s="6"/>
      <c r="G22" s="1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33"/>
    </row>
    <row r="23" spans="2:21" ht="11.25" customHeight="1">
      <c r="B23" s="6"/>
      <c r="C23" s="6"/>
      <c r="D23" s="18"/>
      <c r="E23" s="19"/>
      <c r="F23" s="6"/>
      <c r="G23" s="6"/>
      <c r="H23" s="6"/>
      <c r="I23" s="6"/>
      <c r="J23" s="6"/>
      <c r="K23" s="6"/>
      <c r="L23" s="6"/>
      <c r="M23" s="6"/>
      <c r="N23" s="6"/>
      <c r="O23" s="7"/>
      <c r="P23" s="7"/>
      <c r="Q23" s="6"/>
      <c r="R23" s="7"/>
      <c r="S23" s="7"/>
      <c r="T23" s="7"/>
      <c r="U23" s="33"/>
    </row>
    <row r="24" spans="2:21" ht="24.75" customHeight="1">
      <c r="B24" s="87" t="s">
        <v>226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4"/>
    </row>
    <row r="25" spans="2:21" ht="11.2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  <c r="P25" s="7"/>
      <c r="Q25" s="7"/>
      <c r="R25" s="7"/>
      <c r="S25" s="7"/>
      <c r="T25" s="7"/>
      <c r="U25" s="33"/>
    </row>
    <row r="26" spans="2:21" ht="11.25" customHeight="1">
      <c r="B26" s="6"/>
      <c r="C26" s="6" t="s">
        <v>33</v>
      </c>
      <c r="D26" s="6" t="s">
        <v>21</v>
      </c>
      <c r="E26" s="6">
        <v>70</v>
      </c>
      <c r="F26" s="6">
        <v>70</v>
      </c>
      <c r="G26" s="6" t="s">
        <v>34</v>
      </c>
      <c r="H26" s="6">
        <v>0.9948432152078114</v>
      </c>
      <c r="I26" s="6">
        <v>4</v>
      </c>
      <c r="J26" s="6">
        <v>45</v>
      </c>
      <c r="K26" s="6">
        <v>50</v>
      </c>
      <c r="L26" s="6">
        <v>0</v>
      </c>
      <c r="M26" s="6">
        <v>50</v>
      </c>
      <c r="N26" s="6">
        <v>2487.1080380195285</v>
      </c>
      <c r="O26" s="6">
        <v>35</v>
      </c>
      <c r="P26" s="6">
        <v>18</v>
      </c>
      <c r="Q26" s="6">
        <v>68</v>
      </c>
      <c r="R26" s="6">
        <v>658.0887868599673</v>
      </c>
      <c r="S26" s="6">
        <v>3176.534386158542</v>
      </c>
      <c r="T26" s="6">
        <v>3145.1968248794956</v>
      </c>
      <c r="U26" s="33">
        <v>1</v>
      </c>
    </row>
    <row r="27" spans="2:21" ht="11.25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33"/>
    </row>
    <row r="28" spans="2:21" ht="11.25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33"/>
    </row>
    <row r="29" spans="2:21" ht="24.75" customHeight="1">
      <c r="B29" s="91" t="s">
        <v>230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3"/>
    </row>
    <row r="30" spans="2:21" ht="11.25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33"/>
    </row>
    <row r="31" spans="2:21" ht="11.25" customHeight="1">
      <c r="B31" s="6"/>
      <c r="C31" s="16" t="s">
        <v>37</v>
      </c>
      <c r="D31" s="6" t="s">
        <v>21</v>
      </c>
      <c r="E31" s="16" t="s">
        <v>36</v>
      </c>
      <c r="F31" s="6">
        <v>92.4</v>
      </c>
      <c r="G31" s="6" t="s">
        <v>35</v>
      </c>
      <c r="H31" s="6">
        <v>0.855045164026154</v>
      </c>
      <c r="I31" s="6">
        <v>5</v>
      </c>
      <c r="J31" s="6">
        <v>50</v>
      </c>
      <c r="K31" s="6">
        <v>0</v>
      </c>
      <c r="L31" s="6">
        <v>0</v>
      </c>
      <c r="M31" s="6">
        <v>50</v>
      </c>
      <c r="N31" s="6">
        <v>2137.612910065385</v>
      </c>
      <c r="O31" s="6">
        <v>50</v>
      </c>
      <c r="P31" s="6">
        <v>1</v>
      </c>
      <c r="Q31" s="6">
        <v>51</v>
      </c>
      <c r="R31" s="6">
        <v>51.302709841569246</v>
      </c>
      <c r="S31" s="6">
        <v>2180.3651682666928</v>
      </c>
      <c r="T31" s="6">
        <v>2188.9156199069544</v>
      </c>
      <c r="U31" s="33">
        <v>1</v>
      </c>
    </row>
    <row r="32" spans="2:21" ht="11.25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7"/>
      <c r="P32" s="7"/>
      <c r="Q32" s="7"/>
      <c r="R32" s="7"/>
      <c r="S32" s="7"/>
      <c r="T32" s="7"/>
      <c r="U32" s="33"/>
    </row>
    <row r="33" spans="2:21" ht="11.25" customHeigh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7"/>
      <c r="P33" s="7"/>
      <c r="Q33" s="7"/>
      <c r="R33" s="7"/>
      <c r="S33" s="7"/>
      <c r="T33" s="7"/>
      <c r="U33" s="33"/>
    </row>
    <row r="34" spans="2:21" ht="11.25" customHeight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7"/>
      <c r="P34" s="7"/>
      <c r="Q34" s="7"/>
      <c r="R34" s="7"/>
      <c r="S34" s="7"/>
      <c r="T34" s="7"/>
      <c r="U34" s="33"/>
    </row>
    <row r="35" spans="2:21" ht="42.75" customHeight="1">
      <c r="B35" s="6"/>
      <c r="C35" s="84" t="s">
        <v>218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6"/>
    </row>
    <row r="36" spans="2:21" ht="11.25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7"/>
      <c r="T36" s="7"/>
      <c r="U36" s="33"/>
    </row>
    <row r="37" spans="2:21" ht="11.25" customHeight="1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/>
      <c r="P37" s="7"/>
      <c r="Q37" s="7"/>
      <c r="R37" s="7"/>
      <c r="S37" s="7"/>
      <c r="T37" s="7"/>
      <c r="U37" s="33"/>
    </row>
    <row r="38" spans="2:21" ht="22.5" customHeight="1">
      <c r="B38" s="87" t="s">
        <v>231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9"/>
    </row>
    <row r="39" spans="2:21" ht="11.2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7"/>
      <c r="P39" s="7"/>
      <c r="Q39" s="7"/>
      <c r="R39" s="7"/>
      <c r="S39" s="7"/>
      <c r="T39" s="7"/>
      <c r="U39" s="33"/>
    </row>
    <row r="40" spans="2:21" ht="11.25" customHeight="1">
      <c r="B40" s="6"/>
      <c r="C40" s="16" t="s">
        <v>62</v>
      </c>
      <c r="D40" s="6" t="s">
        <v>39</v>
      </c>
      <c r="E40" s="6">
        <v>50</v>
      </c>
      <c r="F40" s="6">
        <v>39.3</v>
      </c>
      <c r="G40" s="6" t="s">
        <v>40</v>
      </c>
      <c r="H40" s="6">
        <v>1.5082824135072768</v>
      </c>
      <c r="I40" s="6">
        <v>1</v>
      </c>
      <c r="J40" s="6">
        <v>25</v>
      </c>
      <c r="K40" s="6">
        <v>27.5</v>
      </c>
      <c r="L40" s="6">
        <v>0</v>
      </c>
      <c r="M40" s="6">
        <v>27.5</v>
      </c>
      <c r="N40" s="6">
        <v>2073.8883185725053</v>
      </c>
      <c r="O40" s="7">
        <v>0</v>
      </c>
      <c r="P40" s="7"/>
      <c r="Q40" s="7">
        <v>27.5</v>
      </c>
      <c r="R40" s="7">
        <v>0</v>
      </c>
      <c r="S40" s="7">
        <v>2073.8883185725053</v>
      </c>
      <c r="T40" s="7">
        <v>2073.8883185725053</v>
      </c>
      <c r="U40" s="33">
        <v>1</v>
      </c>
    </row>
    <row r="41" spans="2:21" ht="11.2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7"/>
      <c r="P41" s="7"/>
      <c r="Q41" s="7"/>
      <c r="R41" s="7"/>
      <c r="S41" s="7"/>
      <c r="T41" s="7"/>
      <c r="U41" s="33"/>
    </row>
    <row r="42" spans="2:21" ht="22.5" customHeight="1">
      <c r="B42" s="36"/>
      <c r="C42" s="87" t="s">
        <v>41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9"/>
    </row>
    <row r="43" spans="2:21" ht="11.2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7"/>
      <c r="P43" s="7"/>
      <c r="Q43" s="7"/>
      <c r="R43" s="7"/>
      <c r="S43" s="7"/>
      <c r="T43" s="7"/>
      <c r="U43" s="33"/>
    </row>
    <row r="44" spans="2:21" ht="11.25" customHeight="1">
      <c r="B44" s="6"/>
      <c r="C44" s="16" t="s">
        <v>45</v>
      </c>
      <c r="D44" s="6" t="s">
        <v>39</v>
      </c>
      <c r="E44" s="6">
        <v>60</v>
      </c>
      <c r="F44" s="6">
        <v>58</v>
      </c>
      <c r="G44" s="16" t="s">
        <v>47</v>
      </c>
      <c r="H44" s="6">
        <v>1.1447061711243414</v>
      </c>
      <c r="I44" s="6">
        <v>1</v>
      </c>
      <c r="J44" s="6">
        <v>47.5</v>
      </c>
      <c r="K44" s="6">
        <v>50</v>
      </c>
      <c r="L44" s="6">
        <v>55</v>
      </c>
      <c r="M44" s="6">
        <v>55</v>
      </c>
      <c r="N44" s="6">
        <v>3147.9419705919386</v>
      </c>
      <c r="O44" s="7"/>
      <c r="P44" s="7"/>
      <c r="Q44" s="6"/>
      <c r="R44" s="7"/>
      <c r="S44" s="7">
        <v>3147.9419705919386</v>
      </c>
      <c r="T44" s="7">
        <v>3147.9419705919386</v>
      </c>
      <c r="U44" s="34">
        <v>2</v>
      </c>
    </row>
    <row r="45" spans="2:21" ht="11.25" customHeight="1">
      <c r="B45" s="6"/>
      <c r="C45" s="16" t="s">
        <v>48</v>
      </c>
      <c r="D45" s="6" t="s">
        <v>39</v>
      </c>
      <c r="E45" s="6">
        <v>60</v>
      </c>
      <c r="F45" s="6">
        <v>54</v>
      </c>
      <c r="G45" s="16" t="s">
        <v>47</v>
      </c>
      <c r="H45" s="6">
        <v>1.2105937781020304</v>
      </c>
      <c r="I45" s="6">
        <v>1</v>
      </c>
      <c r="J45" s="6">
        <v>57.5</v>
      </c>
      <c r="K45" s="6">
        <v>60</v>
      </c>
      <c r="L45" s="6">
        <v>0</v>
      </c>
      <c r="M45" s="6">
        <v>60</v>
      </c>
      <c r="N45" s="6">
        <v>3631.781334306091</v>
      </c>
      <c r="O45" s="7">
        <v>0</v>
      </c>
      <c r="P45" s="7"/>
      <c r="Q45" s="6">
        <v>0</v>
      </c>
      <c r="R45" s="7">
        <v>0</v>
      </c>
      <c r="S45" s="7">
        <v>3631.781334306091</v>
      </c>
      <c r="T45" s="7">
        <v>3631.781334306091</v>
      </c>
      <c r="U45" s="34">
        <v>1</v>
      </c>
    </row>
    <row r="46" spans="2:21" ht="11.25" customHeight="1">
      <c r="B46" s="6"/>
      <c r="C46" s="16"/>
      <c r="D46" s="6"/>
      <c r="E46" s="6"/>
      <c r="F46" s="6"/>
      <c r="G46" s="16"/>
      <c r="H46" s="6"/>
      <c r="I46" s="6"/>
      <c r="J46" s="6"/>
      <c r="K46" s="6"/>
      <c r="L46" s="6"/>
      <c r="M46" s="6"/>
      <c r="N46" s="6"/>
      <c r="O46" s="7"/>
      <c r="P46" s="7"/>
      <c r="Q46" s="6"/>
      <c r="R46" s="7"/>
      <c r="S46" s="7"/>
      <c r="T46" s="7"/>
      <c r="U46" s="34"/>
    </row>
    <row r="47" spans="2:21" ht="31.5" customHeight="1">
      <c r="B47" s="87" t="s">
        <v>232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9"/>
      <c r="U47" s="34"/>
    </row>
    <row r="48" spans="2:21" ht="11.25" customHeight="1">
      <c r="B48" s="6"/>
      <c r="C48" s="16" t="s">
        <v>44</v>
      </c>
      <c r="D48" s="6" t="s">
        <v>39</v>
      </c>
      <c r="E48" s="6">
        <v>60</v>
      </c>
      <c r="F48" s="6">
        <v>53.5</v>
      </c>
      <c r="G48" s="6" t="s">
        <v>43</v>
      </c>
      <c r="H48" s="6">
        <v>1.2194145511737986</v>
      </c>
      <c r="I48" s="6">
        <v>2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7">
        <v>0</v>
      </c>
      <c r="P48" s="7"/>
      <c r="Q48" s="6">
        <v>0</v>
      </c>
      <c r="R48" s="7">
        <v>0</v>
      </c>
      <c r="S48" s="7">
        <v>0</v>
      </c>
      <c r="T48" s="7">
        <v>0</v>
      </c>
      <c r="U48" s="34"/>
    </row>
    <row r="49" spans="2:21" ht="11.25" customHeight="1">
      <c r="B49" s="6"/>
      <c r="C49" s="16" t="s">
        <v>46</v>
      </c>
      <c r="D49" s="6" t="s">
        <v>39</v>
      </c>
      <c r="E49" s="6">
        <v>60</v>
      </c>
      <c r="F49" s="6">
        <v>57.7</v>
      </c>
      <c r="G49" s="6" t="s">
        <v>43</v>
      </c>
      <c r="H49" s="6">
        <v>1.1493577644596609</v>
      </c>
      <c r="I49" s="6">
        <v>3</v>
      </c>
      <c r="J49" s="6">
        <v>30</v>
      </c>
      <c r="K49" s="6">
        <v>0</v>
      </c>
      <c r="L49" s="6">
        <v>0</v>
      </c>
      <c r="M49" s="6">
        <v>30</v>
      </c>
      <c r="N49" s="6">
        <v>1724.0366466894914</v>
      </c>
      <c r="O49" s="7">
        <v>0</v>
      </c>
      <c r="P49" s="7"/>
      <c r="Q49" s="6">
        <v>0</v>
      </c>
      <c r="R49" s="7">
        <v>0</v>
      </c>
      <c r="S49" s="7">
        <v>1724.0366466894911</v>
      </c>
      <c r="T49" s="7">
        <v>1724.0366466894914</v>
      </c>
      <c r="U49" s="34">
        <v>1</v>
      </c>
    </row>
    <row r="50" spans="2:21" ht="11.25" customHeight="1">
      <c r="B50" s="6"/>
      <c r="C50" s="16"/>
      <c r="D50" s="6"/>
      <c r="E50" s="6"/>
      <c r="F50" s="6"/>
      <c r="G50" s="16"/>
      <c r="H50" s="6"/>
      <c r="I50" s="6"/>
      <c r="J50" s="6"/>
      <c r="K50" s="6"/>
      <c r="L50" s="6"/>
      <c r="M50" s="6"/>
      <c r="N50" s="6"/>
      <c r="O50" s="7"/>
      <c r="P50" s="7"/>
      <c r="Q50" s="6"/>
      <c r="R50" s="7"/>
      <c r="S50" s="7"/>
      <c r="T50" s="7"/>
      <c r="U50" s="34"/>
    </row>
    <row r="51" spans="2:21" ht="11.25" customHeight="1">
      <c r="B51" s="6"/>
      <c r="C51" s="16"/>
      <c r="D51" s="6"/>
      <c r="E51" s="6"/>
      <c r="F51" s="6"/>
      <c r="G51" s="16"/>
      <c r="H51" s="6"/>
      <c r="I51" s="6"/>
      <c r="J51" s="6"/>
      <c r="K51" s="6"/>
      <c r="L51" s="6"/>
      <c r="M51" s="6"/>
      <c r="N51" s="6"/>
      <c r="O51" s="7"/>
      <c r="P51" s="7"/>
      <c r="Q51" s="6"/>
      <c r="R51" s="7"/>
      <c r="S51" s="7"/>
      <c r="T51" s="7"/>
      <c r="U51" s="34"/>
    </row>
    <row r="52" spans="2:21" ht="33" customHeight="1">
      <c r="B52" s="87" t="s">
        <v>233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9"/>
      <c r="U52" s="34"/>
    </row>
    <row r="53" spans="2:21" ht="11.25" customHeight="1">
      <c r="B53" s="6"/>
      <c r="C53" s="6" t="s">
        <v>42</v>
      </c>
      <c r="D53" s="6" t="s">
        <v>39</v>
      </c>
      <c r="E53" s="6">
        <v>60</v>
      </c>
      <c r="F53" s="6">
        <v>59.5</v>
      </c>
      <c r="G53" s="6" t="s">
        <v>24</v>
      </c>
      <c r="H53" s="6">
        <v>1.1221486128581961</v>
      </c>
      <c r="I53" s="6">
        <v>4</v>
      </c>
      <c r="J53" s="6">
        <v>42.5</v>
      </c>
      <c r="K53" s="6">
        <v>0</v>
      </c>
      <c r="L53" s="6">
        <v>0</v>
      </c>
      <c r="M53" s="6">
        <v>42.5</v>
      </c>
      <c r="N53" s="6">
        <v>2384.565802323667</v>
      </c>
      <c r="O53" s="7">
        <v>0</v>
      </c>
      <c r="P53" s="7"/>
      <c r="Q53" s="6">
        <v>42.5</v>
      </c>
      <c r="R53" s="7">
        <v>0</v>
      </c>
      <c r="S53" s="7">
        <v>2384.5658023236665</v>
      </c>
      <c r="T53" s="7">
        <v>2384.565802323667</v>
      </c>
      <c r="U53" s="34">
        <v>2</v>
      </c>
    </row>
    <row r="54" spans="2:21" ht="11.25" customHeight="1">
      <c r="B54" s="6"/>
      <c r="C54" s="16" t="s">
        <v>48</v>
      </c>
      <c r="D54" s="6" t="s">
        <v>39</v>
      </c>
      <c r="E54" s="6">
        <v>60</v>
      </c>
      <c r="F54" s="6">
        <v>54</v>
      </c>
      <c r="G54" s="16" t="s">
        <v>24</v>
      </c>
      <c r="H54" s="6">
        <v>1.2105937781020304</v>
      </c>
      <c r="I54" s="6">
        <v>1</v>
      </c>
      <c r="J54" s="6">
        <v>57.5</v>
      </c>
      <c r="K54" s="6">
        <v>60</v>
      </c>
      <c r="L54" s="6">
        <v>0</v>
      </c>
      <c r="M54" s="6">
        <v>60</v>
      </c>
      <c r="N54" s="6">
        <v>3631.781334306091</v>
      </c>
      <c r="O54" s="7">
        <v>0</v>
      </c>
      <c r="P54" s="7"/>
      <c r="Q54" s="6">
        <v>0</v>
      </c>
      <c r="R54" s="7">
        <v>0</v>
      </c>
      <c r="S54" s="7">
        <v>3631.781334306091</v>
      </c>
      <c r="T54" s="7">
        <v>3631.781334306091</v>
      </c>
      <c r="U54" s="34">
        <v>1</v>
      </c>
    </row>
    <row r="55" spans="2:21" ht="11.25" customHeight="1">
      <c r="B55" s="6"/>
      <c r="C55" s="16"/>
      <c r="D55" s="6"/>
      <c r="E55" s="6"/>
      <c r="F55" s="6"/>
      <c r="G55" s="16"/>
      <c r="H55" s="6"/>
      <c r="I55" s="6"/>
      <c r="J55" s="6"/>
      <c r="K55" s="6"/>
      <c r="L55" s="6"/>
      <c r="M55" s="6"/>
      <c r="N55" s="6"/>
      <c r="O55" s="7"/>
      <c r="P55" s="7"/>
      <c r="Q55" s="6"/>
      <c r="R55" s="7"/>
      <c r="S55" s="7"/>
      <c r="T55" s="7"/>
      <c r="U55" s="34"/>
    </row>
    <row r="56" spans="2:21" ht="11.2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7"/>
      <c r="P56" s="7"/>
      <c r="Q56" s="7"/>
      <c r="R56" s="7"/>
      <c r="S56" s="7"/>
      <c r="T56" s="7"/>
      <c r="U56" s="33"/>
    </row>
    <row r="57" spans="2:21" ht="29.25" customHeight="1">
      <c r="B57" s="36"/>
      <c r="C57" s="87" t="s">
        <v>225</v>
      </c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9"/>
    </row>
    <row r="58" spans="2:21" ht="11.25" customHeight="1">
      <c r="B58" s="6"/>
      <c r="C58" s="16" t="s">
        <v>52</v>
      </c>
      <c r="D58" s="6" t="s">
        <v>39</v>
      </c>
      <c r="E58" s="6">
        <v>70</v>
      </c>
      <c r="F58" s="6">
        <v>61</v>
      </c>
      <c r="G58" s="16" t="s">
        <v>53</v>
      </c>
      <c r="H58" s="6">
        <v>1.1007447356816427</v>
      </c>
      <c r="I58" s="6">
        <v>2</v>
      </c>
      <c r="J58" s="6">
        <v>42.5</v>
      </c>
      <c r="K58" s="6">
        <v>45</v>
      </c>
      <c r="L58" s="6">
        <v>0</v>
      </c>
      <c r="M58" s="6">
        <v>45</v>
      </c>
      <c r="N58" s="6">
        <v>2476.675655283696</v>
      </c>
      <c r="O58" s="7"/>
      <c r="P58" s="7"/>
      <c r="Q58" s="6">
        <v>45</v>
      </c>
      <c r="R58" s="7">
        <v>0</v>
      </c>
      <c r="S58" s="7">
        <v>2476.675655283696</v>
      </c>
      <c r="T58" s="7">
        <v>2476.675655283696</v>
      </c>
      <c r="U58" s="33">
        <v>1</v>
      </c>
    </row>
    <row r="59" spans="2:21" ht="11.25" customHeight="1">
      <c r="B59" s="6"/>
      <c r="C59" s="6"/>
      <c r="D59" s="16"/>
      <c r="E59" s="6"/>
      <c r="F59" s="6"/>
      <c r="G59" s="6"/>
      <c r="H59" s="6"/>
      <c r="I59" s="6"/>
      <c r="J59" s="6"/>
      <c r="K59" s="6"/>
      <c r="L59" s="6"/>
      <c r="M59" s="6"/>
      <c r="N59" s="6"/>
      <c r="O59" s="7"/>
      <c r="P59" s="7"/>
      <c r="Q59" s="6"/>
      <c r="R59" s="7"/>
      <c r="S59" s="7"/>
      <c r="T59" s="7"/>
      <c r="U59" s="33"/>
    </row>
    <row r="60" spans="2:21" ht="31.5" customHeight="1">
      <c r="B60" s="87" t="s">
        <v>234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9"/>
      <c r="U60" s="33"/>
    </row>
    <row r="61" spans="2:21" ht="11.25" customHeight="1">
      <c r="B61" s="6"/>
      <c r="C61" s="16" t="s">
        <v>51</v>
      </c>
      <c r="D61" s="6" t="s">
        <v>39</v>
      </c>
      <c r="E61" s="6">
        <v>70</v>
      </c>
      <c r="F61" s="6">
        <v>68.4</v>
      </c>
      <c r="G61" s="6" t="s">
        <v>24</v>
      </c>
      <c r="H61" s="6">
        <v>1.0110396521067948</v>
      </c>
      <c r="I61" s="6">
        <v>3</v>
      </c>
      <c r="J61" s="6">
        <v>45</v>
      </c>
      <c r="K61" s="6">
        <v>47.5</v>
      </c>
      <c r="L61" s="6">
        <v>0</v>
      </c>
      <c r="M61" s="6">
        <v>47.5</v>
      </c>
      <c r="N61" s="6">
        <v>2401.2191737536377</v>
      </c>
      <c r="O61" s="7">
        <v>0</v>
      </c>
      <c r="P61" s="7"/>
      <c r="Q61" s="30" t="s">
        <v>64</v>
      </c>
      <c r="R61" s="7">
        <v>0</v>
      </c>
      <c r="S61" s="7">
        <v>2401.2191737536377</v>
      </c>
      <c r="T61" s="7">
        <v>2401.2191737536377</v>
      </c>
      <c r="U61" s="33">
        <v>2</v>
      </c>
    </row>
    <row r="62" spans="2:21" ht="11.25" customHeight="1">
      <c r="B62" s="6"/>
      <c r="C62" s="6" t="s">
        <v>63</v>
      </c>
      <c r="D62" s="16" t="s">
        <v>39</v>
      </c>
      <c r="E62" s="6">
        <v>70</v>
      </c>
      <c r="F62" s="6">
        <v>68.6</v>
      </c>
      <c r="G62" s="6" t="s">
        <v>24</v>
      </c>
      <c r="H62" s="6">
        <v>1.008957073755667</v>
      </c>
      <c r="I62" s="6">
        <v>3</v>
      </c>
      <c r="J62" s="6">
        <v>77.5</v>
      </c>
      <c r="K62" s="6">
        <v>0</v>
      </c>
      <c r="L62" s="6">
        <v>80</v>
      </c>
      <c r="M62" s="6">
        <v>80</v>
      </c>
      <c r="N62" s="6">
        <v>4035.828295022668</v>
      </c>
      <c r="O62" s="7">
        <v>0</v>
      </c>
      <c r="P62" s="7">
        <v>0</v>
      </c>
      <c r="Q62" s="6">
        <v>80</v>
      </c>
      <c r="R62" s="7">
        <v>0</v>
      </c>
      <c r="S62" s="7">
        <v>4035.828295022668</v>
      </c>
      <c r="T62" s="7">
        <v>4035.828295022668</v>
      </c>
      <c r="U62" s="33">
        <v>1</v>
      </c>
    </row>
    <row r="63" spans="2:21" ht="36" customHeight="1">
      <c r="B63" s="87" t="s">
        <v>235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9"/>
      <c r="U63" s="33"/>
    </row>
    <row r="64" spans="2:21" ht="11.25" customHeight="1">
      <c r="B64" s="6"/>
      <c r="C64" s="16" t="s">
        <v>50</v>
      </c>
      <c r="D64" s="6" t="s">
        <v>39</v>
      </c>
      <c r="E64" s="6">
        <v>70</v>
      </c>
      <c r="F64" s="6">
        <v>66.3</v>
      </c>
      <c r="G64" s="6" t="s">
        <v>49</v>
      </c>
      <c r="H64" s="6">
        <v>1.033943696857142</v>
      </c>
      <c r="I64" s="6">
        <v>3</v>
      </c>
      <c r="J64" s="6">
        <v>40</v>
      </c>
      <c r="K64" s="6">
        <v>0</v>
      </c>
      <c r="L64" s="6">
        <v>42.5</v>
      </c>
      <c r="M64" s="6">
        <v>42.5</v>
      </c>
      <c r="N64" s="6">
        <v>2197.1303558214267</v>
      </c>
      <c r="O64" s="7">
        <v>0</v>
      </c>
      <c r="P64" s="7"/>
      <c r="Q64" s="30" t="s">
        <v>65</v>
      </c>
      <c r="R64" s="7">
        <v>0</v>
      </c>
      <c r="S64" s="7">
        <v>2197.130355821427</v>
      </c>
      <c r="T64" s="7">
        <v>2197.1303558214267</v>
      </c>
      <c r="U64" s="33">
        <v>1</v>
      </c>
    </row>
    <row r="65" spans="2:21" ht="11.2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7"/>
      <c r="P65" s="7"/>
      <c r="Q65" s="7"/>
      <c r="R65" s="7"/>
      <c r="S65" s="7"/>
      <c r="T65" s="7"/>
      <c r="U65" s="33"/>
    </row>
    <row r="66" spans="2:21" ht="22.5" customHeight="1">
      <c r="B66" s="87" t="s">
        <v>224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9"/>
    </row>
    <row r="67" spans="2:21" ht="11.25" customHeight="1">
      <c r="B67" s="6"/>
      <c r="C67" s="16" t="s">
        <v>55</v>
      </c>
      <c r="D67" s="6" t="s">
        <v>39</v>
      </c>
      <c r="E67" s="6">
        <v>80</v>
      </c>
      <c r="F67" s="6">
        <v>71</v>
      </c>
      <c r="G67" s="6" t="s">
        <v>54</v>
      </c>
      <c r="H67" s="6">
        <v>0.9852465695979222</v>
      </c>
      <c r="I67" s="6">
        <v>4</v>
      </c>
      <c r="J67" s="6">
        <v>50</v>
      </c>
      <c r="K67" s="6">
        <v>0</v>
      </c>
      <c r="L67" s="6">
        <v>52.5</v>
      </c>
      <c r="M67" s="6">
        <v>52.5</v>
      </c>
      <c r="N67" s="6">
        <v>2586.272245194546</v>
      </c>
      <c r="O67" s="7">
        <v>0</v>
      </c>
      <c r="P67" s="7"/>
      <c r="Q67" s="7">
        <v>0</v>
      </c>
      <c r="R67" s="7">
        <v>0</v>
      </c>
      <c r="S67" s="7">
        <v>2586.272245194546</v>
      </c>
      <c r="T67" s="7">
        <v>2586.272245194546</v>
      </c>
      <c r="U67" s="33">
        <v>1</v>
      </c>
    </row>
    <row r="68" spans="2:21" ht="11.2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"/>
      <c r="P68" s="7"/>
      <c r="Q68" s="7"/>
      <c r="R68" s="7"/>
      <c r="S68" s="7"/>
      <c r="T68" s="7"/>
      <c r="U68" s="33"/>
    </row>
    <row r="69" spans="2:21" ht="27" customHeight="1">
      <c r="B69" s="105" t="s">
        <v>219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4"/>
    </row>
    <row r="70" spans="2:21" ht="11.2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7"/>
      <c r="P70" s="7"/>
      <c r="Q70" s="7"/>
      <c r="R70" s="7"/>
      <c r="S70" s="7"/>
      <c r="T70" s="7"/>
      <c r="U70" s="33"/>
    </row>
    <row r="71" spans="2:21" ht="19.5" customHeight="1">
      <c r="B71" s="81" t="s">
        <v>223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3"/>
    </row>
    <row r="72" spans="2:21" ht="11.25" customHeight="1">
      <c r="B72" s="6"/>
      <c r="C72" s="16" t="s">
        <v>59</v>
      </c>
      <c r="D72" s="6" t="s">
        <v>56</v>
      </c>
      <c r="E72" s="6">
        <v>60</v>
      </c>
      <c r="F72" s="6">
        <v>57</v>
      </c>
      <c r="G72" s="6" t="s">
        <v>57</v>
      </c>
      <c r="H72" s="6">
        <v>1.1603941547521435</v>
      </c>
      <c r="I72" s="6">
        <v>1</v>
      </c>
      <c r="J72" s="6"/>
      <c r="K72" s="6"/>
      <c r="L72" s="6"/>
      <c r="M72" s="6">
        <v>0</v>
      </c>
      <c r="N72" s="6">
        <v>0</v>
      </c>
      <c r="O72" s="7">
        <v>30</v>
      </c>
      <c r="P72" s="7">
        <v>36</v>
      </c>
      <c r="Q72" s="7">
        <v>36</v>
      </c>
      <c r="R72" s="7">
        <v>1253.225687132315</v>
      </c>
      <c r="S72" s="7">
        <v>1253.225687132315</v>
      </c>
      <c r="T72" s="7">
        <v>1253.225687132315</v>
      </c>
      <c r="U72" s="33">
        <v>2</v>
      </c>
    </row>
    <row r="73" spans="2:21" ht="11.25" customHeight="1">
      <c r="B73" s="6"/>
      <c r="C73" s="16" t="s">
        <v>45</v>
      </c>
      <c r="D73" s="6" t="s">
        <v>56</v>
      </c>
      <c r="E73" s="6">
        <v>60</v>
      </c>
      <c r="F73" s="6">
        <v>58</v>
      </c>
      <c r="G73" s="6" t="s">
        <v>60</v>
      </c>
      <c r="H73" s="6">
        <v>1.1447061711243414</v>
      </c>
      <c r="I73" s="6">
        <v>2</v>
      </c>
      <c r="J73" s="6"/>
      <c r="K73" s="6"/>
      <c r="L73" s="6"/>
      <c r="M73" s="6">
        <v>0</v>
      </c>
      <c r="N73" s="6">
        <v>0</v>
      </c>
      <c r="O73" s="7">
        <v>30</v>
      </c>
      <c r="P73" s="7">
        <v>69</v>
      </c>
      <c r="Q73" s="7">
        <v>69</v>
      </c>
      <c r="R73" s="7">
        <v>2369.5417742273867</v>
      </c>
      <c r="S73" s="7">
        <v>2369.5417742273867</v>
      </c>
      <c r="T73" s="7">
        <v>2369.5417742273867</v>
      </c>
      <c r="U73" s="33">
        <v>1</v>
      </c>
    </row>
    <row r="74" spans="2:21" ht="23.25" customHeight="1">
      <c r="B74" s="81" t="s">
        <v>222</v>
      </c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3"/>
    </row>
    <row r="75" spans="2:21" ht="11.25" customHeight="1">
      <c r="B75" s="6"/>
      <c r="C75" s="16" t="s">
        <v>52</v>
      </c>
      <c r="D75" s="6" t="s">
        <v>56</v>
      </c>
      <c r="E75" s="6">
        <v>70</v>
      </c>
      <c r="F75" s="6">
        <v>61</v>
      </c>
      <c r="G75" s="16" t="s">
        <v>61</v>
      </c>
      <c r="H75" s="6">
        <v>1.1007447356816427</v>
      </c>
      <c r="I75" s="6">
        <v>2</v>
      </c>
      <c r="J75" s="6"/>
      <c r="K75" s="6"/>
      <c r="L75" s="6"/>
      <c r="M75" s="6">
        <v>0</v>
      </c>
      <c r="N75" s="6">
        <v>0</v>
      </c>
      <c r="O75" s="7">
        <v>35</v>
      </c>
      <c r="P75" s="7">
        <v>23</v>
      </c>
      <c r="Q75" s="7">
        <v>68</v>
      </c>
      <c r="R75" s="7">
        <v>930.4044878349084</v>
      </c>
      <c r="S75" s="7">
        <v>3362.7751675074182</v>
      </c>
      <c r="T75" s="7">
        <v>3407.0801431186046</v>
      </c>
      <c r="U75" s="33">
        <v>1</v>
      </c>
    </row>
    <row r="76" spans="2:21" ht="20.25" customHeight="1">
      <c r="B76" s="81" t="s">
        <v>221</v>
      </c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3"/>
    </row>
    <row r="77" spans="2:21" ht="11.25" customHeight="1">
      <c r="B77" s="6"/>
      <c r="C77" s="16" t="s">
        <v>31</v>
      </c>
      <c r="D77" s="6" t="s">
        <v>21</v>
      </c>
      <c r="E77" s="6">
        <v>70</v>
      </c>
      <c r="F77" s="6">
        <v>68.3</v>
      </c>
      <c r="G77" s="16" t="s">
        <v>32</v>
      </c>
      <c r="H77" s="6">
        <v>1.0120872614387162</v>
      </c>
      <c r="I77" s="6">
        <v>3</v>
      </c>
      <c r="J77" s="6"/>
      <c r="K77" s="6"/>
      <c r="L77" s="6"/>
      <c r="M77" s="6">
        <v>0</v>
      </c>
      <c r="N77" s="6">
        <v>0</v>
      </c>
      <c r="O77" s="7">
        <v>35</v>
      </c>
      <c r="P77" s="7">
        <v>35</v>
      </c>
      <c r="Q77" s="7">
        <v>35</v>
      </c>
      <c r="R77" s="7">
        <v>1301.7972400255487</v>
      </c>
      <c r="S77" s="7">
        <v>1301.7972400255485</v>
      </c>
      <c r="T77" s="7">
        <v>1301.7972400255487</v>
      </c>
      <c r="U77" s="33">
        <v>1</v>
      </c>
    </row>
    <row r="78" spans="1:21" ht="30.75" customHeight="1">
      <c r="A78" s="8"/>
      <c r="B78" s="81" t="s">
        <v>220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3"/>
    </row>
    <row r="79" spans="1:21" ht="11.25" customHeight="1">
      <c r="A79" s="8"/>
      <c r="B79" s="6"/>
      <c r="C79" s="16" t="s">
        <v>58</v>
      </c>
      <c r="D79" s="6" t="s">
        <v>56</v>
      </c>
      <c r="E79" s="6">
        <v>70</v>
      </c>
      <c r="F79" s="6">
        <v>66.3</v>
      </c>
      <c r="G79" s="6" t="s">
        <v>24</v>
      </c>
      <c r="H79" s="6">
        <v>1.033943696857142</v>
      </c>
      <c r="I79" s="6">
        <v>3</v>
      </c>
      <c r="J79" s="6"/>
      <c r="K79" s="6"/>
      <c r="L79" s="6"/>
      <c r="M79" s="6">
        <v>0</v>
      </c>
      <c r="N79" s="6">
        <v>0</v>
      </c>
      <c r="O79" s="7">
        <v>70</v>
      </c>
      <c r="P79" s="7">
        <v>5</v>
      </c>
      <c r="Q79" s="7">
        <v>5</v>
      </c>
      <c r="R79" s="7">
        <v>379.97430859499974</v>
      </c>
      <c r="S79" s="7">
        <v>361.8802938999997</v>
      </c>
      <c r="T79" s="7">
        <v>379.97430859499974</v>
      </c>
      <c r="U79" s="33">
        <v>1</v>
      </c>
    </row>
    <row r="80" spans="1:21" ht="11.2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9"/>
      <c r="P80" s="9"/>
      <c r="Q80" s="9"/>
      <c r="R80" s="9"/>
      <c r="S80" s="9"/>
      <c r="T80" s="9"/>
      <c r="U80" s="35"/>
    </row>
    <row r="81" spans="1:20" ht="11.2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9"/>
      <c r="P81" s="9"/>
      <c r="Q81" s="9"/>
      <c r="R81" s="9"/>
      <c r="S81" s="9"/>
      <c r="T81" s="9"/>
    </row>
    <row r="82" spans="1:20" ht="11.2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9"/>
      <c r="P82" s="9"/>
      <c r="Q82" s="9"/>
      <c r="R82" s="9"/>
      <c r="S82" s="9"/>
      <c r="T82" s="9"/>
    </row>
    <row r="83" spans="1:20" ht="11.2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9"/>
      <c r="P83" s="9"/>
      <c r="Q83" s="9"/>
      <c r="R83" s="9"/>
      <c r="S83" s="9"/>
      <c r="T83" s="9"/>
    </row>
    <row r="84" spans="1:20" ht="11.2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9"/>
      <c r="P84" s="9"/>
      <c r="Q84" s="9"/>
      <c r="R84" s="9"/>
      <c r="S84" s="9"/>
      <c r="T84" s="9"/>
    </row>
    <row r="85" spans="1:20" ht="11.2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9"/>
      <c r="P85" s="9"/>
      <c r="Q85" s="9"/>
      <c r="R85" s="9"/>
      <c r="S85" s="9"/>
      <c r="T85" s="9"/>
    </row>
    <row r="86" spans="1:20" ht="11.2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9"/>
      <c r="P86" s="9"/>
      <c r="Q86" s="9"/>
      <c r="R86" s="9"/>
      <c r="S86" s="9"/>
      <c r="T86" s="9"/>
    </row>
    <row r="87" spans="1:20" ht="11.2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9"/>
      <c r="P87" s="9"/>
      <c r="Q87" s="9"/>
      <c r="R87" s="9"/>
      <c r="S87" s="9"/>
      <c r="T87" s="9"/>
    </row>
    <row r="88" spans="1:20" ht="11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9"/>
      <c r="P88" s="9"/>
      <c r="Q88" s="9"/>
      <c r="R88" s="9"/>
      <c r="S88" s="9"/>
      <c r="T88" s="9"/>
    </row>
    <row r="89" spans="1:20" ht="11.2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9"/>
      <c r="P89" s="9"/>
      <c r="Q89" s="9"/>
      <c r="R89" s="9"/>
      <c r="S89" s="9"/>
      <c r="T89" s="9"/>
    </row>
  </sheetData>
  <sheetProtection/>
  <mergeCells count="22">
    <mergeCell ref="B66:U66"/>
    <mergeCell ref="B69:U69"/>
    <mergeCell ref="B71:U71"/>
    <mergeCell ref="C3:T3"/>
    <mergeCell ref="B29:U29"/>
    <mergeCell ref="B38:U38"/>
    <mergeCell ref="D8:Q8"/>
    <mergeCell ref="B15:U15"/>
    <mergeCell ref="B11:U11"/>
    <mergeCell ref="B5:U5"/>
    <mergeCell ref="B24:U24"/>
    <mergeCell ref="B20:U20"/>
    <mergeCell ref="B78:U78"/>
    <mergeCell ref="C35:U35"/>
    <mergeCell ref="B47:T47"/>
    <mergeCell ref="B52:T52"/>
    <mergeCell ref="B60:T60"/>
    <mergeCell ref="B63:T63"/>
    <mergeCell ref="B76:U76"/>
    <mergeCell ref="B74:U74"/>
    <mergeCell ref="C42:U42"/>
    <mergeCell ref="C57:U57"/>
  </mergeCells>
  <printOptions/>
  <pageMargins left="0.75" right="1" top="0.75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U46"/>
  <sheetViews>
    <sheetView zoomScalePageLayoutView="0" workbookViewId="0" topLeftCell="A1">
      <selection activeCell="B9" sqref="B9:U11"/>
    </sheetView>
  </sheetViews>
  <sheetFormatPr defaultColWidth="10.5" defaultRowHeight="11.25"/>
  <cols>
    <col min="1" max="1" width="10.5" style="1" customWidth="1"/>
    <col min="2" max="2" width="6.5" style="1" customWidth="1"/>
    <col min="3" max="3" width="47.16015625" style="1" customWidth="1"/>
    <col min="4" max="4" width="14.33203125" style="1" customWidth="1"/>
    <col min="5" max="5" width="13.5" style="1" customWidth="1"/>
    <col min="6" max="6" width="11.83203125" style="1" customWidth="1"/>
    <col min="7" max="7" width="12.5" style="1" customWidth="1"/>
    <col min="8" max="13" width="10.5" style="1" customWidth="1"/>
    <col min="14" max="14" width="13.33203125" style="1" customWidth="1"/>
    <col min="15" max="15" width="13.16015625" style="0" customWidth="1"/>
    <col min="16" max="16" width="10.5" style="0" customWidth="1"/>
    <col min="17" max="17" width="16.83203125" style="0" customWidth="1"/>
    <col min="18" max="18" width="13" style="0" customWidth="1"/>
    <col min="19" max="19" width="13.83203125" style="0" customWidth="1"/>
    <col min="20" max="20" width="13.16015625" style="0" customWidth="1"/>
  </cols>
  <sheetData>
    <row r="3" spans="3:20" ht="24" customHeight="1">
      <c r="C3" s="111" t="s">
        <v>19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ht="11.25" customHeight="1"/>
    <row r="5" ht="11.25" customHeight="1"/>
    <row r="6" ht="11.25" customHeight="1"/>
    <row r="7" spans="2:21" ht="78.75" customHeight="1">
      <c r="B7" s="5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3" t="s">
        <v>5</v>
      </c>
      <c r="H7" s="2" t="s">
        <v>6</v>
      </c>
      <c r="I7" s="4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2" t="s">
        <v>15</v>
      </c>
      <c r="R7" s="2" t="s">
        <v>16</v>
      </c>
      <c r="S7" s="2" t="s">
        <v>17</v>
      </c>
      <c r="T7" s="2" t="s">
        <v>18</v>
      </c>
      <c r="U7" s="2" t="s">
        <v>25</v>
      </c>
    </row>
    <row r="8" spans="2:21" ht="11.2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  <c r="P8" s="7"/>
      <c r="Q8" s="7"/>
      <c r="R8" s="7"/>
      <c r="S8" s="7"/>
      <c r="T8" s="7"/>
      <c r="U8" s="7"/>
    </row>
    <row r="9" spans="2:21" ht="11.25" customHeight="1">
      <c r="B9" s="6"/>
      <c r="C9" s="6" t="s">
        <v>20</v>
      </c>
      <c r="D9" s="6" t="s">
        <v>21</v>
      </c>
      <c r="E9" s="6">
        <v>60</v>
      </c>
      <c r="F9" s="6">
        <v>56.8</v>
      </c>
      <c r="G9" s="6" t="s">
        <v>22</v>
      </c>
      <c r="H9" s="6">
        <v>1.163594465395319</v>
      </c>
      <c r="I9" s="6">
        <v>4</v>
      </c>
      <c r="J9" s="6">
        <v>40</v>
      </c>
      <c r="K9" s="6">
        <v>0</v>
      </c>
      <c r="L9" s="6">
        <v>0</v>
      </c>
      <c r="M9" s="6">
        <v>40</v>
      </c>
      <c r="N9" s="6">
        <v>2327.188930790638</v>
      </c>
      <c r="O9" s="7">
        <v>30</v>
      </c>
      <c r="P9" s="7">
        <v>24</v>
      </c>
      <c r="Q9" s="7">
        <v>64</v>
      </c>
      <c r="R9" s="7">
        <v>837.7880150846297</v>
      </c>
      <c r="S9" s="7">
        <v>3164.976945875267</v>
      </c>
      <c r="T9" s="7">
        <v>3164.976945875268</v>
      </c>
      <c r="U9" s="14">
        <v>1</v>
      </c>
    </row>
    <row r="10" spans="2:21" ht="11.25" customHeight="1">
      <c r="B10" s="6"/>
      <c r="C10" s="6" t="s">
        <v>23</v>
      </c>
      <c r="D10" s="6" t="s">
        <v>21</v>
      </c>
      <c r="E10" s="6">
        <v>60</v>
      </c>
      <c r="F10" s="6">
        <v>60</v>
      </c>
      <c r="G10" s="6" t="s">
        <v>24</v>
      </c>
      <c r="H10" s="6">
        <v>1.1148868752930505</v>
      </c>
      <c r="I10" s="6">
        <v>3</v>
      </c>
      <c r="J10" s="6">
        <v>37.5</v>
      </c>
      <c r="K10" s="6">
        <v>40</v>
      </c>
      <c r="L10" s="6">
        <v>0</v>
      </c>
      <c r="M10" s="6">
        <v>40</v>
      </c>
      <c r="N10" s="6">
        <v>2229.773750586101</v>
      </c>
      <c r="O10" s="7">
        <v>30</v>
      </c>
      <c r="P10" s="7">
        <v>11</v>
      </c>
      <c r="Q10" s="7">
        <v>51</v>
      </c>
      <c r="R10" s="7">
        <v>367.91266884670665</v>
      </c>
      <c r="S10" s="7">
        <v>2616.082052875143</v>
      </c>
      <c r="T10" s="7">
        <v>2597.6864194328077</v>
      </c>
      <c r="U10" s="14">
        <v>1</v>
      </c>
    </row>
    <row r="11" spans="2:21" ht="11.25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  <c r="P11" s="7"/>
      <c r="Q11" s="7"/>
      <c r="R11" s="7"/>
      <c r="S11" s="7"/>
      <c r="T11" s="7"/>
      <c r="U11" s="7"/>
    </row>
    <row r="12" spans="2:21" ht="11.25" customHeigh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  <c r="P12" s="7"/>
      <c r="Q12" s="7"/>
      <c r="R12" s="7"/>
      <c r="S12" s="7"/>
      <c r="T12" s="7"/>
      <c r="U12" s="7"/>
    </row>
    <row r="13" spans="2:21" ht="11.25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  <c r="P13" s="7"/>
      <c r="Q13" s="7"/>
      <c r="R13" s="7"/>
      <c r="S13" s="7"/>
      <c r="T13" s="7"/>
      <c r="U13" s="7"/>
    </row>
    <row r="14" spans="2:21" ht="11.25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  <c r="P14" s="7"/>
      <c r="Q14" s="7"/>
      <c r="R14" s="7"/>
      <c r="S14" s="7"/>
      <c r="T14" s="7"/>
      <c r="U14" s="7"/>
    </row>
    <row r="15" spans="2:21" ht="11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  <c r="P15" s="7"/>
      <c r="Q15" s="7"/>
      <c r="R15" s="7"/>
      <c r="S15" s="7"/>
      <c r="T15" s="7"/>
      <c r="U15" s="7"/>
    </row>
    <row r="16" spans="2:21" ht="11.25" customHeight="1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  <c r="P16" s="7"/>
      <c r="Q16" s="7"/>
      <c r="R16" s="7"/>
      <c r="S16" s="7"/>
      <c r="T16" s="7"/>
      <c r="U16" s="7"/>
    </row>
    <row r="17" spans="2:21" ht="11.25" customHeigh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  <c r="P17" s="7"/>
      <c r="Q17" s="7"/>
      <c r="R17" s="7"/>
      <c r="S17" s="7"/>
      <c r="T17" s="7"/>
      <c r="U17" s="7"/>
    </row>
    <row r="18" spans="2:21" ht="11.2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7"/>
      <c r="Q18" s="7"/>
      <c r="R18" s="7"/>
      <c r="S18" s="7"/>
      <c r="T18" s="7"/>
      <c r="U18" s="7"/>
    </row>
    <row r="19" spans="2:21" ht="11.25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  <c r="P19" s="7"/>
      <c r="Q19" s="7"/>
      <c r="R19" s="7"/>
      <c r="S19" s="7"/>
      <c r="T19" s="7"/>
      <c r="U19" s="7"/>
    </row>
    <row r="20" spans="2:21" ht="11.25" customHeigh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  <c r="P20" s="7"/>
      <c r="Q20" s="7"/>
      <c r="R20" s="7"/>
      <c r="S20" s="7"/>
      <c r="T20" s="7"/>
      <c r="U20" s="7"/>
    </row>
    <row r="21" spans="2:21" ht="11.25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  <c r="P21" s="7"/>
      <c r="Q21" s="7"/>
      <c r="R21" s="7"/>
      <c r="S21" s="7"/>
      <c r="T21" s="7"/>
      <c r="U21" s="7"/>
    </row>
    <row r="22" spans="2:21" ht="11.25" customHeight="1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  <c r="P22" s="7"/>
      <c r="Q22" s="7"/>
      <c r="R22" s="7"/>
      <c r="S22" s="7"/>
      <c r="T22" s="7"/>
      <c r="U22" s="7"/>
    </row>
    <row r="23" spans="2:21" ht="11.25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  <c r="P23" s="7"/>
      <c r="Q23" s="7"/>
      <c r="R23" s="7"/>
      <c r="S23" s="7"/>
      <c r="T23" s="7"/>
      <c r="U23" s="7"/>
    </row>
    <row r="24" spans="2:21" ht="11.25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  <c r="P24" s="7"/>
      <c r="Q24" s="7"/>
      <c r="R24" s="7"/>
      <c r="S24" s="7"/>
      <c r="T24" s="7"/>
      <c r="U24" s="7"/>
    </row>
    <row r="25" spans="2:21" ht="11.2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  <c r="P25" s="7"/>
      <c r="Q25" s="7"/>
      <c r="R25" s="7"/>
      <c r="S25" s="7"/>
      <c r="T25" s="7"/>
      <c r="U25" s="7"/>
    </row>
    <row r="26" spans="2:21" ht="11.25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  <c r="P26" s="7"/>
      <c r="Q26" s="7"/>
      <c r="R26" s="7"/>
      <c r="S26" s="7"/>
      <c r="T26" s="7"/>
      <c r="U26" s="7"/>
    </row>
    <row r="27" spans="2:21" ht="11.25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/>
      <c r="P27" s="7"/>
      <c r="Q27" s="7"/>
      <c r="R27" s="7"/>
      <c r="S27" s="7"/>
      <c r="T27" s="7"/>
      <c r="U27" s="7"/>
    </row>
    <row r="28" spans="2:21" ht="11.25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/>
      <c r="P28" s="7"/>
      <c r="Q28" s="7"/>
      <c r="R28" s="7"/>
      <c r="S28" s="7"/>
      <c r="T28" s="7"/>
      <c r="U28" s="7"/>
    </row>
    <row r="29" spans="2:21" ht="11.2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7"/>
      <c r="Q29" s="7"/>
      <c r="R29" s="7"/>
      <c r="S29" s="7"/>
      <c r="T29" s="7"/>
      <c r="U29" s="7"/>
    </row>
    <row r="30" spans="2:21" ht="11.25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/>
      <c r="P30" s="7"/>
      <c r="Q30" s="7"/>
      <c r="R30" s="7"/>
      <c r="S30" s="7"/>
      <c r="T30" s="7"/>
      <c r="U30" s="7"/>
    </row>
    <row r="31" spans="2:21" ht="11.25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/>
      <c r="P31" s="7"/>
      <c r="Q31" s="7"/>
      <c r="R31" s="7"/>
      <c r="S31" s="7"/>
      <c r="T31" s="7"/>
      <c r="U31" s="7"/>
    </row>
    <row r="32" spans="2:21" ht="11.25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7"/>
      <c r="P32" s="7"/>
      <c r="Q32" s="7"/>
      <c r="R32" s="7"/>
      <c r="S32" s="7"/>
      <c r="T32" s="7"/>
      <c r="U32" s="7"/>
    </row>
    <row r="33" spans="2:21" ht="11.25" customHeigh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7"/>
      <c r="P33" s="7"/>
      <c r="Q33" s="7"/>
      <c r="R33" s="7"/>
      <c r="S33" s="7"/>
      <c r="T33" s="7"/>
      <c r="U33" s="7"/>
    </row>
    <row r="34" spans="2:21" ht="11.25" customHeight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7"/>
      <c r="P34" s="7"/>
      <c r="Q34" s="7"/>
      <c r="R34" s="7"/>
      <c r="S34" s="7"/>
      <c r="T34" s="7"/>
      <c r="U34" s="7"/>
    </row>
    <row r="35" spans="2:21" ht="11.25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7"/>
      <c r="P35" s="7"/>
      <c r="Q35" s="7"/>
      <c r="R35" s="7"/>
      <c r="S35" s="7"/>
      <c r="T35" s="7"/>
      <c r="U35" s="7"/>
    </row>
    <row r="36" spans="2:21" ht="11.25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7"/>
      <c r="T36" s="7"/>
      <c r="U36" s="7"/>
    </row>
    <row r="37" spans="1:21" ht="11.25" customHeight="1">
      <c r="A37" s="8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/>
      <c r="P37" s="7"/>
      <c r="Q37" s="7"/>
      <c r="R37" s="7"/>
      <c r="S37" s="7"/>
      <c r="T37" s="7"/>
      <c r="U37" s="7"/>
    </row>
    <row r="38" spans="1:20" ht="11.2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9"/>
      <c r="P38" s="9"/>
      <c r="Q38" s="9"/>
      <c r="R38" s="9"/>
      <c r="S38" s="9"/>
      <c r="T38" s="9"/>
    </row>
    <row r="39" spans="1:20" ht="11.2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9"/>
      <c r="P39" s="9"/>
      <c r="Q39" s="9"/>
      <c r="R39" s="9"/>
      <c r="S39" s="9"/>
      <c r="T39" s="9"/>
    </row>
    <row r="40" spans="1:20" ht="11.2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9"/>
      <c r="P40" s="9"/>
      <c r="Q40" s="9"/>
      <c r="R40" s="9"/>
      <c r="S40" s="9"/>
      <c r="T40" s="9"/>
    </row>
    <row r="41" spans="1:20" ht="11.2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  <c r="P41" s="9"/>
      <c r="Q41" s="9"/>
      <c r="R41" s="9"/>
      <c r="S41" s="9"/>
      <c r="T41" s="9"/>
    </row>
    <row r="42" spans="1:20" ht="11.2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  <c r="P42" s="9"/>
      <c r="Q42" s="9"/>
      <c r="R42" s="9"/>
      <c r="S42" s="9"/>
      <c r="T42" s="9"/>
    </row>
    <row r="43" spans="1:20" ht="11.2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9"/>
      <c r="P43" s="9"/>
      <c r="Q43" s="9"/>
      <c r="R43" s="9"/>
      <c r="S43" s="9"/>
      <c r="T43" s="9"/>
    </row>
    <row r="44" spans="1:20" ht="11.2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9"/>
      <c r="P44" s="9"/>
      <c r="Q44" s="9"/>
      <c r="R44" s="9"/>
      <c r="S44" s="9"/>
      <c r="T44" s="9"/>
    </row>
    <row r="45" spans="1:20" ht="11.2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9"/>
      <c r="P45" s="9"/>
      <c r="Q45" s="9"/>
      <c r="R45" s="9"/>
      <c r="S45" s="9"/>
      <c r="T45" s="9"/>
    </row>
    <row r="46" spans="1:20" ht="11.2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9"/>
      <c r="P46" s="9"/>
      <c r="Q46" s="9"/>
      <c r="R46" s="9"/>
      <c r="S46" s="9"/>
      <c r="T46" s="9"/>
    </row>
  </sheetData>
  <sheetProtection/>
  <mergeCells count="1">
    <mergeCell ref="C3:T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U143"/>
  <sheetViews>
    <sheetView zoomScalePageLayoutView="0" workbookViewId="0" topLeftCell="A115">
      <selection activeCell="X12" sqref="X12"/>
    </sheetView>
  </sheetViews>
  <sheetFormatPr defaultColWidth="10.5" defaultRowHeight="11.25"/>
  <cols>
    <col min="1" max="1" width="10.5" style="1" customWidth="1"/>
    <col min="2" max="2" width="6.5" style="1" customWidth="1"/>
    <col min="3" max="3" width="47.16015625" style="1" customWidth="1"/>
    <col min="4" max="4" width="14.33203125" style="1" customWidth="1"/>
    <col min="5" max="5" width="13.5" style="1" customWidth="1"/>
    <col min="6" max="6" width="11.83203125" style="1" customWidth="1"/>
    <col min="7" max="7" width="12.5" style="1" customWidth="1"/>
    <col min="8" max="13" width="10.5" style="1" customWidth="1"/>
    <col min="14" max="14" width="13.33203125" style="1" customWidth="1"/>
    <col min="15" max="15" width="13.16015625" style="0" customWidth="1"/>
    <col min="16" max="16" width="10.5" style="0" customWidth="1"/>
    <col min="17" max="17" width="16.83203125" style="0" customWidth="1"/>
    <col min="18" max="18" width="13" style="0" customWidth="1"/>
    <col min="19" max="19" width="13.83203125" style="0" customWidth="1"/>
    <col min="20" max="20" width="14.5" style="0" customWidth="1"/>
  </cols>
  <sheetData>
    <row r="3" spans="3:20" ht="24" customHeight="1">
      <c r="C3" s="111" t="s">
        <v>19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ht="11.25" customHeight="1"/>
    <row r="5" spans="2:21" ht="35.25" customHeight="1">
      <c r="B5" s="110" t="s">
        <v>66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</row>
    <row r="6" ht="11.25" customHeight="1"/>
    <row r="7" spans="2:21" ht="78.75" customHeight="1">
      <c r="B7" s="5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3" t="s">
        <v>5</v>
      </c>
      <c r="H7" s="2" t="s">
        <v>6</v>
      </c>
      <c r="I7" s="4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2" t="s">
        <v>15</v>
      </c>
      <c r="R7" s="2" t="s">
        <v>16</v>
      </c>
      <c r="S7" s="2" t="s">
        <v>17</v>
      </c>
      <c r="T7" s="2" t="s">
        <v>18</v>
      </c>
      <c r="U7" s="2" t="s">
        <v>25</v>
      </c>
    </row>
    <row r="8" spans="2:21" ht="25.5" customHeight="1">
      <c r="B8" s="110" t="s">
        <v>78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</row>
    <row r="9" spans="2:21" ht="24.75" customHeight="1">
      <c r="B9" s="106" t="s">
        <v>68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8"/>
    </row>
    <row r="10" spans="2:21" ht="11.25" customHeight="1">
      <c r="B10" s="6"/>
      <c r="C10" s="42" t="s">
        <v>107</v>
      </c>
      <c r="D10" s="37" t="s">
        <v>39</v>
      </c>
      <c r="E10" s="37">
        <v>60</v>
      </c>
      <c r="F10" s="38">
        <v>53</v>
      </c>
      <c r="G10" s="38" t="s">
        <v>67</v>
      </c>
      <c r="H10" s="39">
        <v>0.9621</v>
      </c>
      <c r="I10" s="40">
        <v>4</v>
      </c>
      <c r="J10" s="40">
        <v>37.5</v>
      </c>
      <c r="K10" s="40">
        <v>40</v>
      </c>
      <c r="L10" s="40">
        <v>0</v>
      </c>
      <c r="M10" s="37">
        <f>MAX(J10:L10)</f>
        <v>40</v>
      </c>
      <c r="N10" s="41">
        <f>M10*50*H10</f>
        <v>1924.1999999999998</v>
      </c>
      <c r="O10" s="37">
        <v>0</v>
      </c>
      <c r="P10" s="40"/>
      <c r="Q10" s="37">
        <f>M10+P10</f>
        <v>40</v>
      </c>
      <c r="R10" s="41">
        <v>0</v>
      </c>
      <c r="S10" s="41">
        <f>H10*M10*50+H10*O10*P10</f>
        <v>1924.1999999999998</v>
      </c>
      <c r="T10" s="41">
        <f>N10+R10</f>
        <v>1924.1999999999998</v>
      </c>
      <c r="U10" s="40">
        <v>1</v>
      </c>
    </row>
    <row r="11" spans="2:21" ht="11.25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  <c r="P11" s="7"/>
      <c r="Q11" s="7"/>
      <c r="R11" s="7"/>
      <c r="S11" s="7"/>
      <c r="T11" s="7"/>
      <c r="U11" s="7"/>
    </row>
    <row r="12" spans="2:21" ht="22.5" customHeight="1">
      <c r="B12" s="106" t="s">
        <v>69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8"/>
    </row>
    <row r="13" spans="2:21" ht="11.25" customHeight="1">
      <c r="B13" s="6"/>
      <c r="C13" s="42" t="s">
        <v>108</v>
      </c>
      <c r="D13" s="37" t="s">
        <v>39</v>
      </c>
      <c r="E13" s="37">
        <v>70</v>
      </c>
      <c r="F13" s="38">
        <v>64.7</v>
      </c>
      <c r="G13" s="38" t="s">
        <v>67</v>
      </c>
      <c r="H13" s="39">
        <v>0.7983</v>
      </c>
      <c r="I13" s="40">
        <v>5</v>
      </c>
      <c r="J13" s="40">
        <v>47.5</v>
      </c>
      <c r="K13" s="40">
        <v>0</v>
      </c>
      <c r="L13" s="40">
        <v>0</v>
      </c>
      <c r="M13" s="37">
        <f>MAX(J13:L13)</f>
        <v>47.5</v>
      </c>
      <c r="N13" s="41">
        <f>M13*50*H13</f>
        <v>1895.9625</v>
      </c>
      <c r="O13" s="37">
        <v>0</v>
      </c>
      <c r="P13" s="40"/>
      <c r="Q13" s="37">
        <f>M13+P13</f>
        <v>47.5</v>
      </c>
      <c r="R13" s="41">
        <v>0</v>
      </c>
      <c r="S13" s="41">
        <f>H13*M13*50+H13*O13*P13</f>
        <v>1895.9624999999999</v>
      </c>
      <c r="T13" s="41">
        <f>N13+R13</f>
        <v>1895.9625</v>
      </c>
      <c r="U13" s="40">
        <v>2</v>
      </c>
    </row>
    <row r="14" spans="2:21" ht="11.25" customHeight="1">
      <c r="B14" s="37"/>
      <c r="C14" s="42" t="s">
        <v>109</v>
      </c>
      <c r="D14" s="37" t="s">
        <v>39</v>
      </c>
      <c r="E14" s="37">
        <v>70</v>
      </c>
      <c r="F14" s="38">
        <v>66.9</v>
      </c>
      <c r="G14" s="38" t="s">
        <v>67</v>
      </c>
      <c r="H14" s="39">
        <v>0.7766</v>
      </c>
      <c r="I14" s="40">
        <v>5</v>
      </c>
      <c r="J14" s="40">
        <v>55</v>
      </c>
      <c r="K14" s="40">
        <v>57.5</v>
      </c>
      <c r="L14" s="40">
        <v>0</v>
      </c>
      <c r="M14" s="37">
        <f>MAX(J14:L14)</f>
        <v>57.5</v>
      </c>
      <c r="N14" s="41">
        <f>M14*50*H14</f>
        <v>2232.725</v>
      </c>
      <c r="O14" s="37">
        <v>0</v>
      </c>
      <c r="P14" s="40"/>
      <c r="Q14" s="37">
        <f>M14+P14</f>
        <v>57.5</v>
      </c>
      <c r="R14" s="41">
        <v>0</v>
      </c>
      <c r="S14" s="41">
        <f>H14*M14*50+H14*O14*P14</f>
        <v>2232.725</v>
      </c>
      <c r="T14" s="41">
        <f>N14+R14</f>
        <v>2232.725</v>
      </c>
      <c r="U14" s="40">
        <v>1</v>
      </c>
    </row>
    <row r="15" spans="2:21" ht="11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  <c r="P15" s="7"/>
      <c r="Q15" s="7"/>
      <c r="R15" s="7"/>
      <c r="S15" s="7"/>
      <c r="T15" s="7"/>
      <c r="U15" s="7"/>
    </row>
    <row r="16" spans="2:21" ht="23.25" customHeight="1">
      <c r="B16" s="106" t="s">
        <v>70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8"/>
    </row>
    <row r="17" spans="2:21" ht="11.25" customHeight="1">
      <c r="B17" s="6"/>
      <c r="C17" s="42" t="s">
        <v>110</v>
      </c>
      <c r="D17" s="37" t="s">
        <v>39</v>
      </c>
      <c r="E17" s="37">
        <v>80</v>
      </c>
      <c r="F17" s="38">
        <v>76.6</v>
      </c>
      <c r="G17" s="38" t="s">
        <v>67</v>
      </c>
      <c r="H17" s="39">
        <v>0.7023</v>
      </c>
      <c r="I17" s="40">
        <v>5</v>
      </c>
      <c r="J17" s="40">
        <v>75</v>
      </c>
      <c r="K17" s="40">
        <v>77.5</v>
      </c>
      <c r="L17" s="40">
        <v>0</v>
      </c>
      <c r="M17" s="37">
        <f>MAX(J17:L17)</f>
        <v>77.5</v>
      </c>
      <c r="N17" s="41">
        <f>M17*50*H17</f>
        <v>2721.4125000000004</v>
      </c>
      <c r="O17" s="37">
        <v>0</v>
      </c>
      <c r="P17" s="40"/>
      <c r="Q17" s="37">
        <f>M17+P17</f>
        <v>77.5</v>
      </c>
      <c r="R17" s="41">
        <v>0</v>
      </c>
      <c r="S17" s="41">
        <f>H17*M17*50+H17*O17*P17</f>
        <v>2721.4125000000004</v>
      </c>
      <c r="T17" s="41">
        <f>N17+R17</f>
        <v>2721.4125000000004</v>
      </c>
      <c r="U17" s="7">
        <v>1</v>
      </c>
    </row>
    <row r="18" spans="2:21" ht="11.2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7"/>
      <c r="Q18" s="7"/>
      <c r="R18" s="7"/>
      <c r="S18" s="7"/>
      <c r="T18" s="7"/>
      <c r="U18" s="7"/>
    </row>
    <row r="19" spans="2:21" ht="26.25" customHeight="1">
      <c r="B19" s="106" t="s">
        <v>71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8"/>
    </row>
    <row r="20" spans="2:21" ht="17.25" customHeight="1">
      <c r="B20" s="6"/>
      <c r="C20" s="53" t="s">
        <v>111</v>
      </c>
      <c r="D20" s="67" t="s">
        <v>128</v>
      </c>
      <c r="E20" s="37">
        <v>80</v>
      </c>
      <c r="F20" s="38">
        <v>76.6</v>
      </c>
      <c r="G20" s="38" t="s">
        <v>72</v>
      </c>
      <c r="H20" s="39">
        <v>0.7023</v>
      </c>
      <c r="I20" s="40">
        <v>5</v>
      </c>
      <c r="J20" s="37">
        <v>70</v>
      </c>
      <c r="K20" s="37">
        <v>80</v>
      </c>
      <c r="L20" s="37">
        <v>0</v>
      </c>
      <c r="M20" s="37">
        <f>MAX(J20:L20)</f>
        <v>80</v>
      </c>
      <c r="N20" s="41">
        <f>M20*50*H20</f>
        <v>2809.2000000000003</v>
      </c>
      <c r="O20" s="37">
        <v>0</v>
      </c>
      <c r="P20" s="37"/>
      <c r="Q20" s="37">
        <f>M20+P20</f>
        <v>80</v>
      </c>
      <c r="R20" s="41">
        <v>0</v>
      </c>
      <c r="S20" s="41">
        <f>H20*M20*50+H20*O20*P20</f>
        <v>2809.2000000000003</v>
      </c>
      <c r="T20" s="41">
        <f>N20+R20</f>
        <v>2809.2000000000003</v>
      </c>
      <c r="U20" s="7">
        <v>1</v>
      </c>
    </row>
    <row r="21" spans="2:21" ht="17.25" customHeight="1">
      <c r="B21" s="6"/>
      <c r="C21" s="44"/>
      <c r="D21" s="37"/>
      <c r="E21" s="37"/>
      <c r="F21" s="38"/>
      <c r="G21" s="38"/>
      <c r="H21" s="39"/>
      <c r="I21" s="40"/>
      <c r="J21" s="37"/>
      <c r="K21" s="37"/>
      <c r="L21" s="37"/>
      <c r="M21" s="37"/>
      <c r="N21" s="41"/>
      <c r="O21" s="37"/>
      <c r="P21" s="37"/>
      <c r="Q21" s="37"/>
      <c r="R21" s="41"/>
      <c r="S21" s="41"/>
      <c r="T21" s="41"/>
      <c r="U21" s="7"/>
    </row>
    <row r="22" spans="2:21" ht="17.25" customHeight="1">
      <c r="B22" s="106" t="s">
        <v>76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8"/>
    </row>
    <row r="23" spans="2:21" ht="17.25" customHeight="1">
      <c r="B23" s="6"/>
      <c r="C23" s="46" t="s">
        <v>77</v>
      </c>
      <c r="D23" s="67" t="s">
        <v>128</v>
      </c>
      <c r="E23" s="37">
        <v>70</v>
      </c>
      <c r="F23" s="38">
        <v>68.2</v>
      </c>
      <c r="G23" s="38" t="s">
        <v>24</v>
      </c>
      <c r="H23" s="39">
        <v>0.7647</v>
      </c>
      <c r="I23" s="40">
        <v>3</v>
      </c>
      <c r="J23" s="37">
        <v>90</v>
      </c>
      <c r="K23" s="37">
        <v>92.5</v>
      </c>
      <c r="L23" s="37">
        <v>95</v>
      </c>
      <c r="M23" s="37">
        <f>MAX(J23:L23)</f>
        <v>95</v>
      </c>
      <c r="N23" s="41">
        <f>M23*50*H23</f>
        <v>3632.3250000000003</v>
      </c>
      <c r="O23" s="37">
        <v>0</v>
      </c>
      <c r="P23" s="37"/>
      <c r="Q23" s="37">
        <f>M23+P23</f>
        <v>95</v>
      </c>
      <c r="R23" s="41">
        <v>0</v>
      </c>
      <c r="S23" s="41">
        <f>H23*M23*50+H23*O23*P23*1.1</f>
        <v>3632.3250000000003</v>
      </c>
      <c r="T23" s="41">
        <f>N23+R23</f>
        <v>3632.3250000000003</v>
      </c>
      <c r="U23" s="7">
        <v>1</v>
      </c>
    </row>
    <row r="24" spans="2:21" ht="17.25" customHeight="1">
      <c r="B24" s="49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  <c r="P24" s="7"/>
      <c r="Q24" s="7"/>
      <c r="R24" s="7"/>
      <c r="S24" s="7"/>
      <c r="T24" s="7"/>
      <c r="U24" s="48"/>
    </row>
    <row r="25" spans="2:21" ht="18" customHeight="1">
      <c r="B25" s="106" t="s">
        <v>73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8"/>
    </row>
    <row r="26" spans="2:21" ht="18.75" customHeight="1">
      <c r="B26" s="6"/>
      <c r="C26" s="50" t="s">
        <v>75</v>
      </c>
      <c r="D26" s="67" t="s">
        <v>128</v>
      </c>
      <c r="E26" s="37">
        <v>80</v>
      </c>
      <c r="F26" s="38">
        <v>80</v>
      </c>
      <c r="G26" s="38" t="s">
        <v>24</v>
      </c>
      <c r="H26" s="39">
        <f>500/(-216.0475144+16.2606339*$E26-0.002388645*$E26^2-0.00113732*$E26^3+0.00000701863*$E26^4-0.00000001291*$E26^5)</f>
        <v>0.6826985901683169</v>
      </c>
      <c r="I26" s="40">
        <v>3</v>
      </c>
      <c r="J26" s="37">
        <v>85</v>
      </c>
      <c r="K26" s="37">
        <v>95</v>
      </c>
      <c r="L26" s="37">
        <v>0</v>
      </c>
      <c r="M26" s="37">
        <f>MAX(J26:L26)</f>
        <v>95</v>
      </c>
      <c r="N26" s="41">
        <f>M26*50*H26</f>
        <v>3242.8183032995053</v>
      </c>
      <c r="O26" s="37">
        <v>0</v>
      </c>
      <c r="P26" s="37"/>
      <c r="Q26" s="37">
        <f>M26+P26</f>
        <v>95</v>
      </c>
      <c r="R26" s="41">
        <v>0</v>
      </c>
      <c r="S26" s="41">
        <f>H26*M26*50+H26*O26*P26*1.05</f>
        <v>3242.8183032995053</v>
      </c>
      <c r="T26" s="41">
        <f>N26+R26</f>
        <v>3242.8183032995053</v>
      </c>
      <c r="U26" s="7"/>
    </row>
    <row r="27" spans="2:21" ht="18.75" customHeight="1">
      <c r="B27" s="6"/>
      <c r="C27" s="54" t="s">
        <v>112</v>
      </c>
      <c r="D27" s="67" t="s">
        <v>128</v>
      </c>
      <c r="E27" s="37">
        <v>80</v>
      </c>
      <c r="F27" s="38">
        <v>78.8</v>
      </c>
      <c r="G27" s="38" t="s">
        <v>24</v>
      </c>
      <c r="H27" s="39">
        <v>0.6893</v>
      </c>
      <c r="I27" s="40">
        <v>5</v>
      </c>
      <c r="J27" s="37">
        <v>95</v>
      </c>
      <c r="K27" s="37">
        <v>0</v>
      </c>
      <c r="L27" s="37">
        <v>100</v>
      </c>
      <c r="M27" s="37">
        <f>MAX(J27:L27)</f>
        <v>100</v>
      </c>
      <c r="N27" s="41">
        <f>M27*50*H27</f>
        <v>3446.5</v>
      </c>
      <c r="O27" s="37">
        <v>0</v>
      </c>
      <c r="P27" s="37"/>
      <c r="Q27" s="37">
        <f>M27+P27</f>
        <v>100</v>
      </c>
      <c r="R27" s="41">
        <v>0</v>
      </c>
      <c r="S27" s="41">
        <f>H27*M27*50+H27*O27*P27*1.1</f>
        <v>3446.5000000000005</v>
      </c>
      <c r="T27" s="41">
        <f>N27+R27</f>
        <v>3446.5</v>
      </c>
      <c r="U27" s="7"/>
    </row>
    <row r="28" spans="2:21" ht="12.75" customHeight="1">
      <c r="B28" s="6"/>
      <c r="C28" s="54" t="s">
        <v>74</v>
      </c>
      <c r="D28" s="37" t="s">
        <v>56</v>
      </c>
      <c r="E28" s="37">
        <v>80</v>
      </c>
      <c r="F28" s="38">
        <v>79.4</v>
      </c>
      <c r="G28" s="38" t="s">
        <v>24</v>
      </c>
      <c r="H28" s="39">
        <v>0.686</v>
      </c>
      <c r="I28" s="47">
        <v>5</v>
      </c>
      <c r="J28" s="37">
        <v>112.5</v>
      </c>
      <c r="K28" s="37">
        <v>117.5</v>
      </c>
      <c r="L28" s="37">
        <v>120</v>
      </c>
      <c r="M28" s="37">
        <f>MAX(J28:L28)</f>
        <v>120</v>
      </c>
      <c r="N28" s="41">
        <f>M28*50*H28</f>
        <v>4116</v>
      </c>
      <c r="O28" s="37">
        <v>0</v>
      </c>
      <c r="P28" s="37"/>
      <c r="Q28" s="37">
        <f>M28+P28</f>
        <v>120</v>
      </c>
      <c r="R28" s="41">
        <v>0</v>
      </c>
      <c r="S28" s="41">
        <f>H28*M28*50+H28*O28*P28*1.1</f>
        <v>4116</v>
      </c>
      <c r="T28" s="41">
        <f>N28+R28</f>
        <v>4116</v>
      </c>
      <c r="U28" s="7">
        <v>3</v>
      </c>
    </row>
    <row r="29" spans="2:21" ht="11.25" customHeight="1">
      <c r="B29" s="6"/>
      <c r="C29" s="58" t="s">
        <v>92</v>
      </c>
      <c r="D29" s="57" t="s">
        <v>90</v>
      </c>
      <c r="E29" s="33">
        <v>80</v>
      </c>
      <c r="F29" s="33">
        <v>73</v>
      </c>
      <c r="G29" s="38" t="s">
        <v>24</v>
      </c>
      <c r="H29" s="33">
        <v>0.7264</v>
      </c>
      <c r="I29" s="56">
        <v>4</v>
      </c>
      <c r="J29" s="33">
        <v>125</v>
      </c>
      <c r="K29" s="33">
        <v>130</v>
      </c>
      <c r="L29" s="33">
        <v>0</v>
      </c>
      <c r="M29" s="33">
        <v>130</v>
      </c>
      <c r="N29" s="33">
        <v>4721.3</v>
      </c>
      <c r="O29" s="33">
        <v>80</v>
      </c>
      <c r="P29" s="33">
        <v>19</v>
      </c>
      <c r="Q29" s="33">
        <v>149</v>
      </c>
      <c r="R29" s="33">
        <v>1214.5</v>
      </c>
      <c r="S29" s="33">
        <v>5935.8</v>
      </c>
      <c r="T29" s="33">
        <f>S29</f>
        <v>5935.8</v>
      </c>
      <c r="U29" s="7">
        <v>2</v>
      </c>
    </row>
    <row r="30" spans="2:21" ht="11.25" customHeight="1">
      <c r="B30" s="6"/>
      <c r="C30" s="58" t="s">
        <v>132</v>
      </c>
      <c r="D30" s="37" t="s">
        <v>131</v>
      </c>
      <c r="E30" s="33">
        <v>80</v>
      </c>
      <c r="F30" s="38">
        <v>72.2</v>
      </c>
      <c r="G30" s="38" t="s">
        <v>24</v>
      </c>
      <c r="H30" s="39">
        <f>500/(-216.0475144+16.2606339*$E30-0.002388645*$E30^2-0.00113732*$E30^3+0.00000701863*$E30^4-0.00000001291*$E30^5)</f>
        <v>0.6826985901683169</v>
      </c>
      <c r="I30" s="47">
        <v>5</v>
      </c>
      <c r="J30" s="37">
        <v>90</v>
      </c>
      <c r="K30" s="37">
        <v>100</v>
      </c>
      <c r="L30" s="37">
        <v>0</v>
      </c>
      <c r="M30" s="37">
        <f>MAX(J30:L30)</f>
        <v>100</v>
      </c>
      <c r="N30" s="41">
        <f>M30*50*H30</f>
        <v>3413.4929508415844</v>
      </c>
      <c r="O30" s="37">
        <v>0</v>
      </c>
      <c r="P30" s="37"/>
      <c r="Q30" s="37">
        <f>M30+P30</f>
        <v>100</v>
      </c>
      <c r="R30" s="41" t="e">
        <f>#VALUE!</f>
        <v>#VALUE!</v>
      </c>
      <c r="S30" s="41">
        <f>H30*M30*50+H30*O30*P30*1.1</f>
        <v>3413.4929508415844</v>
      </c>
      <c r="T30" s="41" t="e">
        <f>N30+R30</f>
        <v>#VALUE!</v>
      </c>
      <c r="U30" s="7"/>
    </row>
    <row r="31" spans="2:21" ht="11.25" customHeight="1">
      <c r="B31" s="6"/>
      <c r="C31" s="58" t="s">
        <v>133</v>
      </c>
      <c r="D31" s="37" t="s">
        <v>131</v>
      </c>
      <c r="E31" s="33">
        <v>80</v>
      </c>
      <c r="F31" s="38">
        <v>76.4</v>
      </c>
      <c r="G31" s="38" t="s">
        <v>24</v>
      </c>
      <c r="H31" s="39">
        <f>500/(-216.0475144+16.2606339*$E31-0.002388645*$E31^2-0.00113732*$E31^3+0.00000701863*$E31^4-0.00000001291*$E31^5)</f>
        <v>0.6826985901683169</v>
      </c>
      <c r="I31" s="47">
        <v>5</v>
      </c>
      <c r="J31" s="37">
        <v>95</v>
      </c>
      <c r="K31" s="37">
        <v>97.5</v>
      </c>
      <c r="L31" s="37">
        <v>0</v>
      </c>
      <c r="M31" s="37">
        <f>MAX(J31:L31)</f>
        <v>97.5</v>
      </c>
      <c r="N31" s="41">
        <f>M31*50*H31</f>
        <v>3328.155627070545</v>
      </c>
      <c r="O31" s="37">
        <v>0</v>
      </c>
      <c r="P31" s="37"/>
      <c r="Q31" s="37">
        <f>M31+P31</f>
        <v>97.5</v>
      </c>
      <c r="R31" s="41" t="e">
        <f>#VALUE!</f>
        <v>#VALUE!</v>
      </c>
      <c r="S31" s="41">
        <f>H31*M31*50+H31*O31*P31</f>
        <v>3328.155627070545</v>
      </c>
      <c r="T31" s="41" t="e">
        <f>N31+R31</f>
        <v>#VALUE!</v>
      </c>
      <c r="U31" s="7"/>
    </row>
    <row r="32" spans="2:21" ht="24.75" customHeight="1">
      <c r="B32" s="6"/>
      <c r="C32" s="61" t="s">
        <v>121</v>
      </c>
      <c r="D32" s="67" t="s">
        <v>134</v>
      </c>
      <c r="E32" s="37">
        <v>80</v>
      </c>
      <c r="F32" s="38">
        <v>75.6</v>
      </c>
      <c r="G32" s="38" t="s">
        <v>24</v>
      </c>
      <c r="H32" s="39">
        <f>500/(-216.0475144+16.2606339*$E32-0.002388645*$E32^2-0.00113732*$E32^3+0.00000701863*$E32^4-0.00000001291*$E32^5)</f>
        <v>0.6826985901683169</v>
      </c>
      <c r="I32" s="37">
        <v>5</v>
      </c>
      <c r="J32" s="37">
        <v>135</v>
      </c>
      <c r="K32" s="37">
        <v>140</v>
      </c>
      <c r="L32" s="37">
        <v>0</v>
      </c>
      <c r="M32" s="37">
        <f>MAX(J32:L32)</f>
        <v>140</v>
      </c>
      <c r="N32" s="41">
        <f>M32*50*H32</f>
        <v>4778.890131178218</v>
      </c>
      <c r="O32" s="37">
        <v>0</v>
      </c>
      <c r="P32" s="37"/>
      <c r="Q32" s="37">
        <f>M32+P32</f>
        <v>140</v>
      </c>
      <c r="R32" s="41" t="e">
        <f>#VALUE!</f>
        <v>#VALUE!</v>
      </c>
      <c r="S32" s="41">
        <f>H32*M32*50+H32*O32*P32</f>
        <v>4778.890131178218</v>
      </c>
      <c r="T32" s="41" t="e">
        <f>N32+R32</f>
        <v>#VALUE!</v>
      </c>
      <c r="U32" s="7">
        <v>1</v>
      </c>
    </row>
    <row r="33" spans="2:21" ht="12.75" customHeight="1">
      <c r="B33" s="6"/>
      <c r="C33" s="61"/>
      <c r="D33" s="67"/>
      <c r="E33" s="37"/>
      <c r="F33" s="38"/>
      <c r="G33" s="38"/>
      <c r="H33" s="39"/>
      <c r="I33" s="37"/>
      <c r="J33" s="37"/>
      <c r="K33" s="37"/>
      <c r="L33" s="37"/>
      <c r="M33" s="37"/>
      <c r="N33" s="41"/>
      <c r="O33" s="37"/>
      <c r="P33" s="37"/>
      <c r="Q33" s="37"/>
      <c r="R33" s="41"/>
      <c r="S33" s="41"/>
      <c r="T33" s="41"/>
      <c r="U33" s="7"/>
    </row>
    <row r="34" spans="2:21" ht="27" customHeight="1">
      <c r="B34" s="106" t="s">
        <v>129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8"/>
    </row>
    <row r="35" spans="2:21" ht="11.25" customHeight="1">
      <c r="B35" s="6"/>
      <c r="C35" s="61" t="s">
        <v>130</v>
      </c>
      <c r="D35" s="37" t="s">
        <v>131</v>
      </c>
      <c r="E35" s="37">
        <v>90</v>
      </c>
      <c r="F35" s="38">
        <v>85.6</v>
      </c>
      <c r="G35" s="38" t="s">
        <v>24</v>
      </c>
      <c r="H35" s="39">
        <f>500/(-216.0475144+16.2606339*$E35-0.002388645*$E35^2-0.00113732*$E35^3+0.00000701863*$E35^4-0.00000001291*$E35^5)</f>
        <v>0.6383940763718042</v>
      </c>
      <c r="I35" s="37">
        <v>4</v>
      </c>
      <c r="J35" s="37">
        <v>145</v>
      </c>
      <c r="K35" s="37">
        <v>150</v>
      </c>
      <c r="L35" s="37">
        <v>0</v>
      </c>
      <c r="M35" s="37">
        <f>MAX(J35:L35)</f>
        <v>150</v>
      </c>
      <c r="N35" s="41">
        <f>M35*50*H35</f>
        <v>4787.955572788532</v>
      </c>
      <c r="O35" s="37">
        <v>0</v>
      </c>
      <c r="P35" s="37"/>
      <c r="Q35" s="37">
        <f>M35+P35</f>
        <v>150</v>
      </c>
      <c r="R35" s="41" t="e">
        <f>#VALUE!</f>
        <v>#VALUE!</v>
      </c>
      <c r="S35" s="41">
        <f>H35*M35*50+H35*O35*P35</f>
        <v>4787.955572788532</v>
      </c>
      <c r="T35" s="41" t="e">
        <f>N35+R35</f>
        <v>#VALUE!</v>
      </c>
      <c r="U35" s="7">
        <v>1</v>
      </c>
    </row>
    <row r="36" spans="2:21" ht="11.25" customHeight="1">
      <c r="B36" s="6"/>
      <c r="C36" s="61" t="s">
        <v>135</v>
      </c>
      <c r="D36" s="37" t="s">
        <v>131</v>
      </c>
      <c r="E36" s="37">
        <v>90</v>
      </c>
      <c r="F36" s="38">
        <v>89</v>
      </c>
      <c r="G36" s="38" t="s">
        <v>24</v>
      </c>
      <c r="H36" s="39">
        <f>500/(-216.0475144+16.2606339*$E36-0.002388645*$E36^2-0.00113732*$E36^3+0.00000701863*$E36^4-0.00000001291*$E36^5)</f>
        <v>0.6383940763718042</v>
      </c>
      <c r="I36" s="37">
        <v>5</v>
      </c>
      <c r="J36" s="37">
        <v>120</v>
      </c>
      <c r="K36" s="37">
        <v>0</v>
      </c>
      <c r="L36" s="37">
        <v>0</v>
      </c>
      <c r="M36" s="37">
        <f>MAX(J36:L36)</f>
        <v>120</v>
      </c>
      <c r="N36" s="41">
        <f>M36*50*H36</f>
        <v>3830.364458230825</v>
      </c>
      <c r="O36" s="37">
        <v>0</v>
      </c>
      <c r="P36" s="37"/>
      <c r="Q36" s="37">
        <f>M36+P36</f>
        <v>120</v>
      </c>
      <c r="R36" s="41" t="e">
        <f>#VALUE!</f>
        <v>#VALUE!</v>
      </c>
      <c r="S36" s="41">
        <f>H36*M36*50+H36*O36*P36</f>
        <v>3830.364458230825</v>
      </c>
      <c r="T36" s="41" t="e">
        <f>N36+R36</f>
        <v>#VALUE!</v>
      </c>
      <c r="U36" s="7">
        <v>2</v>
      </c>
    </row>
    <row r="37" spans="2:21" ht="18.75" customHeight="1">
      <c r="B37" s="6"/>
      <c r="C37" s="71" t="s">
        <v>153</v>
      </c>
      <c r="D37" s="37" t="s">
        <v>39</v>
      </c>
      <c r="E37" s="37">
        <v>90</v>
      </c>
      <c r="F37" s="40"/>
      <c r="G37" s="38" t="s">
        <v>24</v>
      </c>
      <c r="H37" s="39">
        <f>500/(-216.0475144+16.2606339*$E37-0.002388645*$E37^2-0.00113732*$E37^3+0.00000701863*$E37^4-0.00000001291*$E37^5)</f>
        <v>0.6383940763718042</v>
      </c>
      <c r="I37" s="37"/>
      <c r="J37" s="43"/>
      <c r="K37" s="40"/>
      <c r="L37" s="40"/>
      <c r="M37" s="37">
        <f>MAX(J37:L37)</f>
        <v>0</v>
      </c>
      <c r="N37" s="41">
        <f>M37*50*H37</f>
        <v>0</v>
      </c>
      <c r="O37" s="37">
        <v>0</v>
      </c>
      <c r="P37" s="40"/>
      <c r="Q37" s="37">
        <f>M37+P37</f>
        <v>0</v>
      </c>
      <c r="R37" s="41" t="e">
        <f>#VALUE!</f>
        <v>#VALUE!</v>
      </c>
      <c r="S37" s="41">
        <f>H37*M37*50+H37*O37*P37</f>
        <v>0</v>
      </c>
      <c r="T37" s="41" t="e">
        <f>N37+R37</f>
        <v>#VALUE!</v>
      </c>
      <c r="U37" s="7"/>
    </row>
    <row r="38" spans="2:21" ht="11.25" customHeight="1">
      <c r="B38" s="6"/>
      <c r="C38" s="61"/>
      <c r="D38" s="67"/>
      <c r="E38" s="37"/>
      <c r="F38" s="38"/>
      <c r="G38" s="38"/>
      <c r="H38" s="39"/>
      <c r="I38" s="37"/>
      <c r="J38" s="37"/>
      <c r="K38" s="37"/>
      <c r="L38" s="37"/>
      <c r="M38" s="37"/>
      <c r="N38" s="41"/>
      <c r="O38" s="37"/>
      <c r="P38" s="37"/>
      <c r="Q38" s="37"/>
      <c r="R38" s="41"/>
      <c r="S38" s="41"/>
      <c r="T38" s="41"/>
      <c r="U38" s="7"/>
    </row>
    <row r="39" spans="2:21" ht="24.75" customHeight="1">
      <c r="B39" s="106" t="s">
        <v>136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8"/>
    </row>
    <row r="40" spans="2:21" ht="11.25" customHeight="1">
      <c r="B40" s="6"/>
      <c r="C40" s="61" t="s">
        <v>137</v>
      </c>
      <c r="D40" s="37" t="s">
        <v>39</v>
      </c>
      <c r="E40" s="37">
        <v>90</v>
      </c>
      <c r="F40" s="40">
        <v>86.2</v>
      </c>
      <c r="G40" s="38" t="s">
        <v>138</v>
      </c>
      <c r="H40" s="39">
        <f>500/(-216.0475144+16.2606339*$E40-0.002388645*$E40^2-0.00113732*$E40^3+0.00000701863*$E40^4-0.00000001291*$E40^5)</f>
        <v>0.6383940763718042</v>
      </c>
      <c r="I40" s="37">
        <v>4</v>
      </c>
      <c r="J40" s="43">
        <v>120</v>
      </c>
      <c r="K40" s="40">
        <v>127.5</v>
      </c>
      <c r="L40" s="40">
        <v>132.5</v>
      </c>
      <c r="M40" s="37">
        <f>MAX(J40:L40)</f>
        <v>132.5</v>
      </c>
      <c r="N40" s="41">
        <f>M40*50*H40</f>
        <v>4229.360755963203</v>
      </c>
      <c r="O40" s="37">
        <v>0</v>
      </c>
      <c r="P40" s="40"/>
      <c r="Q40" s="37">
        <f>M40+P40</f>
        <v>132.5</v>
      </c>
      <c r="R40" s="41" t="e">
        <f>#VALUE!</f>
        <v>#VALUE!</v>
      </c>
      <c r="S40" s="41">
        <f>H40*M40*50+H40*O40*P40</f>
        <v>4229.360755963203</v>
      </c>
      <c r="T40" s="41" t="e">
        <f>N40+R40</f>
        <v>#VALUE!</v>
      </c>
      <c r="U40" s="7">
        <v>1</v>
      </c>
    </row>
    <row r="41" spans="2:21" ht="11.25" customHeight="1">
      <c r="B41" s="6"/>
      <c r="C41" s="61"/>
      <c r="D41" s="67"/>
      <c r="E41" s="37"/>
      <c r="F41" s="38"/>
      <c r="G41" s="38"/>
      <c r="H41" s="39"/>
      <c r="I41" s="37"/>
      <c r="J41" s="37"/>
      <c r="K41" s="37"/>
      <c r="L41" s="37"/>
      <c r="M41" s="37"/>
      <c r="N41" s="41"/>
      <c r="O41" s="37"/>
      <c r="P41" s="37"/>
      <c r="Q41" s="37"/>
      <c r="R41" s="41"/>
      <c r="S41" s="41"/>
      <c r="T41" s="41"/>
      <c r="U41" s="7"/>
    </row>
    <row r="42" spans="2:21" ht="21" customHeight="1">
      <c r="B42" s="106" t="s">
        <v>148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8"/>
    </row>
    <row r="43" spans="2:21" ht="18" customHeight="1">
      <c r="B43" s="6"/>
      <c r="C43" s="71" t="s">
        <v>150</v>
      </c>
      <c r="D43" s="37" t="s">
        <v>39</v>
      </c>
      <c r="E43" s="37">
        <v>100</v>
      </c>
      <c r="F43" s="40">
        <v>97.8</v>
      </c>
      <c r="G43" s="38" t="s">
        <v>24</v>
      </c>
      <c r="H43" s="39">
        <f>500/(-216.0475144+16.2606339*$E43-0.002388645*$E43^2-0.00113732*$E43^3+0.00000701863*$E43^4-0.00000001291*$E43^5)</f>
        <v>0.608589071906651</v>
      </c>
      <c r="I43" s="37">
        <v>5</v>
      </c>
      <c r="J43" s="43">
        <v>167.5</v>
      </c>
      <c r="K43" s="40">
        <v>0</v>
      </c>
      <c r="L43" s="65">
        <v>172.5</v>
      </c>
      <c r="M43" s="37">
        <f>MAX(J43:L43)</f>
        <v>172.5</v>
      </c>
      <c r="N43" s="41">
        <f>M43*50*H43</f>
        <v>5249.080745194865</v>
      </c>
      <c r="O43" s="37">
        <v>0</v>
      </c>
      <c r="P43" s="40"/>
      <c r="Q43" s="37">
        <f>M43+P43</f>
        <v>172.5</v>
      </c>
      <c r="R43" s="41" t="e">
        <f>#VALUE!</f>
        <v>#VALUE!</v>
      </c>
      <c r="S43" s="41">
        <f>H43*M43*50+H43*O43*P43</f>
        <v>5249.080745194865</v>
      </c>
      <c r="T43" s="41" t="e">
        <f>N43+R43</f>
        <v>#VALUE!</v>
      </c>
      <c r="U43" s="7">
        <v>1</v>
      </c>
    </row>
    <row r="44" spans="2:21" ht="15.75" customHeight="1">
      <c r="B44" s="6"/>
      <c r="C44" s="55" t="s">
        <v>151</v>
      </c>
      <c r="D44" s="37" t="s">
        <v>39</v>
      </c>
      <c r="E44" s="37">
        <v>100</v>
      </c>
      <c r="F44" s="40">
        <v>98.4</v>
      </c>
      <c r="G44" s="38" t="s">
        <v>24</v>
      </c>
      <c r="H44" s="39">
        <f>500/(-216.0475144+16.2606339*$E44-0.002388645*$E44^2-0.00113732*$E44^3+0.00000701863*$E44^4-0.00000001291*$E44^5)</f>
        <v>0.608589071906651</v>
      </c>
      <c r="I44" s="37">
        <v>4</v>
      </c>
      <c r="J44" s="43">
        <v>150</v>
      </c>
      <c r="K44" s="40">
        <v>152.5</v>
      </c>
      <c r="L44" s="65">
        <v>0</v>
      </c>
      <c r="M44" s="37">
        <f>MAX(J44:L44)</f>
        <v>152.5</v>
      </c>
      <c r="N44" s="41">
        <f>M44*50*H44</f>
        <v>4640.491673288214</v>
      </c>
      <c r="O44" s="37">
        <v>0</v>
      </c>
      <c r="P44" s="40"/>
      <c r="Q44" s="37">
        <f>M44+P44</f>
        <v>152.5</v>
      </c>
      <c r="R44" s="41" t="e">
        <f>#VALUE!</f>
        <v>#VALUE!</v>
      </c>
      <c r="S44" s="41">
        <f>H44*M44*50+H44*O44*P44</f>
        <v>4640.491673288214</v>
      </c>
      <c r="T44" s="41" t="e">
        <f>N44+R44</f>
        <v>#VALUE!</v>
      </c>
      <c r="U44" s="7">
        <v>2</v>
      </c>
    </row>
    <row r="45" spans="2:21" ht="16.5" customHeight="1">
      <c r="B45" s="6"/>
      <c r="C45" s="71" t="s">
        <v>152</v>
      </c>
      <c r="D45" s="37" t="s">
        <v>39</v>
      </c>
      <c r="E45" s="37">
        <v>100</v>
      </c>
      <c r="F45" s="38">
        <v>92.6</v>
      </c>
      <c r="G45" s="38" t="s">
        <v>24</v>
      </c>
      <c r="H45" s="39">
        <f>500/(-216.0475144+16.2606339*$E45-0.002388645*$E45^2-0.00113732*$E45^3+0.00000701863*$E45^4-0.00000001291*$E45^5)</f>
        <v>0.608589071906651</v>
      </c>
      <c r="I45" s="37">
        <v>5</v>
      </c>
      <c r="J45" s="37">
        <v>150</v>
      </c>
      <c r="K45" s="37">
        <v>0</v>
      </c>
      <c r="L45" s="47">
        <v>0</v>
      </c>
      <c r="M45" s="37">
        <f>MAX(J45:L45)</f>
        <v>150</v>
      </c>
      <c r="N45" s="41">
        <f>M45*50*H45</f>
        <v>4564.418039299882</v>
      </c>
      <c r="O45" s="37">
        <v>0</v>
      </c>
      <c r="P45" s="37"/>
      <c r="Q45" s="37">
        <f>M45+P45</f>
        <v>150</v>
      </c>
      <c r="R45" s="41" t="e">
        <f>#VALUE!</f>
        <v>#VALUE!</v>
      </c>
      <c r="S45" s="41">
        <f>H45*M45*50+H45*O45*P45*1</f>
        <v>4564.418039299882</v>
      </c>
      <c r="T45" s="41" t="e">
        <f>N45+R45</f>
        <v>#VALUE!</v>
      </c>
      <c r="U45" s="7">
        <v>3</v>
      </c>
    </row>
    <row r="46" spans="2:21" ht="15.75" customHeight="1">
      <c r="B46" s="6"/>
      <c r="C46" s="71" t="s">
        <v>149</v>
      </c>
      <c r="D46" s="72" t="s">
        <v>39</v>
      </c>
      <c r="E46" s="72">
        <v>100</v>
      </c>
      <c r="F46" s="73">
        <v>99.8</v>
      </c>
      <c r="G46" s="73" t="s">
        <v>24</v>
      </c>
      <c r="H46" s="74">
        <f>500/(-216.0475144+16.2606339*$E46-0.002388645*$E46^2-0.00113732*$E46^3+0.00000701863*$E46^4-0.00000001291*$E46^5)</f>
        <v>0.608589071906651</v>
      </c>
      <c r="I46" s="72">
        <v>5</v>
      </c>
      <c r="J46" s="72">
        <v>135</v>
      </c>
      <c r="K46" s="72">
        <v>140</v>
      </c>
      <c r="L46" s="76">
        <v>145</v>
      </c>
      <c r="M46" s="72">
        <f>MAX(J46:L46)</f>
        <v>145</v>
      </c>
      <c r="N46" s="75">
        <f>M46*50*H46</f>
        <v>4412.27077132322</v>
      </c>
      <c r="O46" s="72">
        <v>0</v>
      </c>
      <c r="P46" s="72"/>
      <c r="Q46" s="72">
        <f>M46+P46</f>
        <v>145</v>
      </c>
      <c r="R46" s="75" t="e">
        <f>#VALUE!</f>
        <v>#VALUE!</v>
      </c>
      <c r="S46" s="75">
        <f>H46*M46*50+H46*O46*P46*1</f>
        <v>4412.270771323219</v>
      </c>
      <c r="T46" s="75" t="e">
        <f>N46+R46</f>
        <v>#VALUE!</v>
      </c>
      <c r="U46" s="7"/>
    </row>
    <row r="47" spans="2:21" ht="16.5" customHeight="1">
      <c r="B47" s="6"/>
      <c r="C47" s="61" t="s">
        <v>154</v>
      </c>
      <c r="D47" s="37" t="s">
        <v>131</v>
      </c>
      <c r="E47" s="37">
        <v>100</v>
      </c>
      <c r="F47" s="38">
        <v>94.2</v>
      </c>
      <c r="G47" s="38" t="s">
        <v>24</v>
      </c>
      <c r="H47" s="39">
        <f>500/(-216.0475144+16.2606339*$E47-0.002388645*$E47^2-0.00113732*$E47^3+0.00000701863*$E47^4-0.00000001291*$E47^5)</f>
        <v>0.608589071906651</v>
      </c>
      <c r="I47" s="37">
        <v>5</v>
      </c>
      <c r="J47" s="37">
        <v>135</v>
      </c>
      <c r="K47" s="37">
        <v>0</v>
      </c>
      <c r="L47" s="47">
        <v>0</v>
      </c>
      <c r="M47" s="37">
        <f>MAX(J47:L47)</f>
        <v>135</v>
      </c>
      <c r="N47" s="41">
        <f>M47*50*H47</f>
        <v>4107.976235369894</v>
      </c>
      <c r="O47" s="37">
        <v>0</v>
      </c>
      <c r="P47" s="37"/>
      <c r="Q47" s="37">
        <f>M47+P47</f>
        <v>135</v>
      </c>
      <c r="R47" s="41" t="e">
        <f>#VALUE!</f>
        <v>#VALUE!</v>
      </c>
      <c r="S47" s="41">
        <f>H47*M47*50+H47*O47*P47*1.1</f>
        <v>4107.976235369894</v>
      </c>
      <c r="T47" s="41" t="e">
        <f>N47+R47</f>
        <v>#VALUE!</v>
      </c>
      <c r="U47" s="7"/>
    </row>
    <row r="48" spans="2:21" ht="11.25" customHeight="1">
      <c r="B48" s="6"/>
      <c r="C48" s="61"/>
      <c r="D48" s="67"/>
      <c r="E48" s="37"/>
      <c r="F48" s="38"/>
      <c r="G48" s="38"/>
      <c r="H48" s="39"/>
      <c r="I48" s="37"/>
      <c r="J48" s="37"/>
      <c r="K48" s="37"/>
      <c r="L48" s="37"/>
      <c r="M48" s="37"/>
      <c r="N48" s="41"/>
      <c r="O48" s="37"/>
      <c r="P48" s="37"/>
      <c r="Q48" s="37"/>
      <c r="R48" s="41"/>
      <c r="S48" s="41"/>
      <c r="T48" s="41"/>
      <c r="U48" s="7"/>
    </row>
    <row r="49" spans="2:21" ht="27" customHeight="1">
      <c r="B49" s="106" t="s">
        <v>168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8"/>
    </row>
    <row r="50" spans="2:21" ht="11.25" customHeight="1">
      <c r="B50" s="6"/>
      <c r="C50" s="61" t="s">
        <v>169</v>
      </c>
      <c r="D50" s="37" t="s">
        <v>131</v>
      </c>
      <c r="E50" s="37">
        <v>120</v>
      </c>
      <c r="F50" s="38">
        <v>111</v>
      </c>
      <c r="G50" s="38" t="s">
        <v>170</v>
      </c>
      <c r="H50" s="39">
        <f>500/(-216.0475144+16.2606339*$E50-0.002388645*$E50^2-0.00113732*$E50^3+0.00000701863*$E50^4-0.00000001291*$E50^5)</f>
        <v>0.5749213927457311</v>
      </c>
      <c r="I50" s="37">
        <v>5</v>
      </c>
      <c r="J50" s="37">
        <v>190</v>
      </c>
      <c r="K50" s="37">
        <v>197.5</v>
      </c>
      <c r="L50" s="37">
        <v>0</v>
      </c>
      <c r="M50" s="37">
        <f>MAX(J50:L50)</f>
        <v>197.5</v>
      </c>
      <c r="N50" s="41">
        <f>M50*50*H50</f>
        <v>5677.348753364095</v>
      </c>
      <c r="O50" s="37">
        <v>0</v>
      </c>
      <c r="P50" s="37"/>
      <c r="Q50" s="37">
        <f>M50+P50</f>
        <v>197.5</v>
      </c>
      <c r="R50" s="41" t="e">
        <f>#VALUE!</f>
        <v>#VALUE!</v>
      </c>
      <c r="S50" s="41">
        <f>H50*M50*50+H50*O50*P50</f>
        <v>5677.348753364095</v>
      </c>
      <c r="T50" s="41" t="e">
        <f>N50+R50</f>
        <v>#VALUE!</v>
      </c>
      <c r="U50" s="7">
        <v>1</v>
      </c>
    </row>
    <row r="51" spans="2:21" ht="11.25" customHeight="1">
      <c r="B51" s="6"/>
      <c r="C51" s="61"/>
      <c r="D51" s="67"/>
      <c r="E51" s="37"/>
      <c r="F51" s="38"/>
      <c r="G51" s="38"/>
      <c r="H51" s="39"/>
      <c r="I51" s="37"/>
      <c r="J51" s="37"/>
      <c r="K51" s="37"/>
      <c r="L51" s="37"/>
      <c r="M51" s="37"/>
      <c r="N51" s="41"/>
      <c r="O51" s="37"/>
      <c r="P51" s="37"/>
      <c r="Q51" s="37"/>
      <c r="R51" s="41"/>
      <c r="S51" s="41"/>
      <c r="T51" s="41"/>
      <c r="U51" s="7"/>
    </row>
    <row r="52" spans="2:21" ht="29.25" customHeight="1">
      <c r="B52" s="106" t="s">
        <v>171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8"/>
    </row>
    <row r="53" spans="2:21" ht="16.5" customHeight="1">
      <c r="B53" s="6"/>
      <c r="C53" s="70" t="s">
        <v>172</v>
      </c>
      <c r="D53" s="72" t="s">
        <v>39</v>
      </c>
      <c r="E53" s="72">
        <v>130</v>
      </c>
      <c r="F53" s="73">
        <v>128.2</v>
      </c>
      <c r="G53" s="73" t="s">
        <v>43</v>
      </c>
      <c r="H53" s="74">
        <f>500/(-216.0475144+16.2606339*$E53-0.002388645*$E53^2-0.00113732*$E53^3+0.00000701863*$E53^4-0.00000001291*$E53^5)</f>
        <v>0.5655939665116118</v>
      </c>
      <c r="I53" s="72">
        <v>7</v>
      </c>
      <c r="J53" s="72">
        <v>130</v>
      </c>
      <c r="K53" s="72">
        <v>0</v>
      </c>
      <c r="L53" s="72">
        <v>0</v>
      </c>
      <c r="M53" s="72">
        <f>MAX(J53:L53)</f>
        <v>130</v>
      </c>
      <c r="N53" s="75">
        <f>M53*50*H53</f>
        <v>3676.3607823254765</v>
      </c>
      <c r="O53" s="72">
        <v>0</v>
      </c>
      <c r="P53" s="72"/>
      <c r="Q53" s="72">
        <f>M53+P53</f>
        <v>130</v>
      </c>
      <c r="R53" s="75" t="e">
        <f>#VALUE!</f>
        <v>#VALUE!</v>
      </c>
      <c r="S53" s="75">
        <f>H53*M53*50+H53*O53*P53*1</f>
        <v>3676.3607823254765</v>
      </c>
      <c r="T53" s="75" t="e">
        <f>N53+R53</f>
        <v>#VALUE!</v>
      </c>
      <c r="U53" s="7">
        <v>1</v>
      </c>
    </row>
    <row r="54" spans="2:21" ht="20.25" customHeight="1">
      <c r="B54" s="6"/>
      <c r="C54" s="58"/>
      <c r="D54" s="57"/>
      <c r="E54" s="33"/>
      <c r="F54" s="33"/>
      <c r="G54" s="38"/>
      <c r="H54" s="33"/>
      <c r="I54" s="56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7"/>
    </row>
    <row r="55" spans="2:21" ht="21.75" customHeight="1">
      <c r="B55" s="109" t="s">
        <v>79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</row>
    <row r="56" spans="2:21" ht="21.75" customHeight="1">
      <c r="B56" s="106" t="s">
        <v>82</v>
      </c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8"/>
    </row>
    <row r="57" spans="2:21" ht="11.25" customHeight="1">
      <c r="B57" s="6"/>
      <c r="C57" s="51" t="s">
        <v>80</v>
      </c>
      <c r="D57" s="37" t="s">
        <v>21</v>
      </c>
      <c r="E57" s="37">
        <v>70</v>
      </c>
      <c r="F57" s="38">
        <v>69.5</v>
      </c>
      <c r="G57" s="38" t="s">
        <v>81</v>
      </c>
      <c r="H57" s="39">
        <v>0.7535</v>
      </c>
      <c r="I57" s="40">
        <v>5</v>
      </c>
      <c r="J57" s="37">
        <v>50</v>
      </c>
      <c r="K57" s="37">
        <v>0</v>
      </c>
      <c r="L57" s="37">
        <v>0</v>
      </c>
      <c r="M57" s="37">
        <f>MAX(J57:L57)</f>
        <v>50</v>
      </c>
      <c r="N57" s="41">
        <f>M57*50*H57</f>
        <v>1883.7499999999998</v>
      </c>
      <c r="O57" s="37">
        <v>35</v>
      </c>
      <c r="P57" s="37">
        <v>28</v>
      </c>
      <c r="Q57" s="37">
        <f>M57+P57</f>
        <v>78</v>
      </c>
      <c r="R57" s="41">
        <v>775.4</v>
      </c>
      <c r="S57" s="41">
        <f>H57*M57*50+H57*O57*P57*1</f>
        <v>2622.18</v>
      </c>
      <c r="T57" s="41">
        <f>N57+R57</f>
        <v>2659.1499999999996</v>
      </c>
      <c r="U57" s="7">
        <v>1</v>
      </c>
    </row>
    <row r="58" spans="2:21" ht="21.7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7"/>
      <c r="P58" s="7"/>
      <c r="Q58" s="7"/>
      <c r="R58" s="7"/>
      <c r="S58" s="7"/>
      <c r="T58" s="7"/>
      <c r="U58" s="7"/>
    </row>
    <row r="59" spans="1:21" ht="27" customHeight="1">
      <c r="A59" s="8"/>
      <c r="B59" s="106" t="s">
        <v>83</v>
      </c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8"/>
    </row>
    <row r="60" spans="1:21" ht="11.25" customHeight="1">
      <c r="A60" s="8"/>
      <c r="B60" s="6"/>
      <c r="C60" s="51" t="s">
        <v>84</v>
      </c>
      <c r="D60" s="37" t="s">
        <v>21</v>
      </c>
      <c r="E60" s="37">
        <v>70</v>
      </c>
      <c r="F60" s="38">
        <v>63</v>
      </c>
      <c r="G60" s="38" t="s">
        <v>43</v>
      </c>
      <c r="H60" s="39">
        <v>0.8166</v>
      </c>
      <c r="I60" s="40">
        <v>5</v>
      </c>
      <c r="J60" s="37">
        <v>80</v>
      </c>
      <c r="K60" s="37">
        <v>85</v>
      </c>
      <c r="L60" s="37">
        <v>0</v>
      </c>
      <c r="M60" s="37">
        <f>MAX(J60:L60)</f>
        <v>85</v>
      </c>
      <c r="N60" s="41">
        <f>M60*50*H60</f>
        <v>3470.55</v>
      </c>
      <c r="O60" s="37">
        <v>70</v>
      </c>
      <c r="P60" s="37">
        <v>10</v>
      </c>
      <c r="Q60" s="37">
        <f>M60+P60</f>
        <v>95</v>
      </c>
      <c r="R60" s="41">
        <v>600.2</v>
      </c>
      <c r="S60" s="41">
        <f>H60*M60*50+H60*O60*P60*1</f>
        <v>4042.17</v>
      </c>
      <c r="T60" s="41">
        <f>N60+R60</f>
        <v>4070.75</v>
      </c>
      <c r="U60" s="7">
        <v>1</v>
      </c>
    </row>
    <row r="61" spans="1:21" ht="22.5" customHeight="1">
      <c r="A61" s="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7"/>
      <c r="P61" s="7"/>
      <c r="Q61" s="7"/>
      <c r="R61" s="7"/>
      <c r="S61" s="7"/>
      <c r="T61" s="7"/>
      <c r="U61" s="7"/>
    </row>
    <row r="62" spans="1:21" ht="22.5" customHeight="1">
      <c r="A62" s="8"/>
      <c r="B62" s="106" t="s">
        <v>85</v>
      </c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8"/>
    </row>
    <row r="63" spans="1:21" ht="11.25" customHeight="1">
      <c r="A63" s="8"/>
      <c r="B63" s="6"/>
      <c r="C63" s="52" t="s">
        <v>86</v>
      </c>
      <c r="D63" s="37" t="s">
        <v>21</v>
      </c>
      <c r="E63" s="37">
        <v>70</v>
      </c>
      <c r="F63" s="38">
        <v>66.4</v>
      </c>
      <c r="G63" s="38" t="s">
        <v>24</v>
      </c>
      <c r="H63" s="39">
        <v>0.7813</v>
      </c>
      <c r="I63" s="40">
        <v>5</v>
      </c>
      <c r="J63" s="37">
        <v>100</v>
      </c>
      <c r="K63" s="37">
        <v>105</v>
      </c>
      <c r="L63" s="37">
        <v>0</v>
      </c>
      <c r="M63" s="37">
        <f>MAX(J63:L63)</f>
        <v>105</v>
      </c>
      <c r="N63" s="41">
        <f>M63*50*H63</f>
        <v>4101.825</v>
      </c>
      <c r="O63" s="37">
        <v>70</v>
      </c>
      <c r="P63" s="37">
        <v>29</v>
      </c>
      <c r="Q63" s="37">
        <f>M63+P63</f>
        <v>134</v>
      </c>
      <c r="R63" s="41">
        <v>1665.4</v>
      </c>
      <c r="S63" s="41">
        <f>H63*M63*50+H63*O63*P63*1.05</f>
        <v>5767.16595</v>
      </c>
      <c r="T63" s="41">
        <f>N63+R63</f>
        <v>5767.225</v>
      </c>
      <c r="U63" s="7">
        <v>1</v>
      </c>
    </row>
    <row r="64" spans="1:21" ht="17.25" customHeight="1">
      <c r="A64" s="8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7"/>
      <c r="P64" s="7"/>
      <c r="Q64" s="7"/>
      <c r="R64" s="7"/>
      <c r="S64" s="7"/>
      <c r="T64" s="7"/>
      <c r="U64" s="7"/>
    </row>
    <row r="65" spans="1:21" ht="21" customHeight="1">
      <c r="A65" s="8"/>
      <c r="B65" s="106" t="s">
        <v>87</v>
      </c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8"/>
    </row>
    <row r="66" spans="1:21" ht="11.25" customHeight="1">
      <c r="A66" s="8"/>
      <c r="B66" s="6"/>
      <c r="C66" s="53" t="s">
        <v>88</v>
      </c>
      <c r="D66" s="37" t="s">
        <v>21</v>
      </c>
      <c r="E66" s="37">
        <v>80</v>
      </c>
      <c r="F66" s="38">
        <v>72</v>
      </c>
      <c r="G66" s="38" t="s">
        <v>89</v>
      </c>
      <c r="H66" s="39">
        <v>0.7337</v>
      </c>
      <c r="I66" s="40">
        <v>3</v>
      </c>
      <c r="J66" s="37">
        <v>100</v>
      </c>
      <c r="K66" s="37">
        <v>105</v>
      </c>
      <c r="L66" s="37">
        <v>110</v>
      </c>
      <c r="M66" s="37">
        <f>MAX(J66:L66)</f>
        <v>110</v>
      </c>
      <c r="N66" s="41">
        <f>M66*50*H66</f>
        <v>4035.35</v>
      </c>
      <c r="O66" s="37">
        <v>80</v>
      </c>
      <c r="P66" s="37">
        <v>15</v>
      </c>
      <c r="Q66" s="37">
        <f>M66+P66</f>
        <v>125</v>
      </c>
      <c r="R66" s="41">
        <v>968</v>
      </c>
      <c r="S66" s="41">
        <f>H66*M66*50+H66*O66*P66</f>
        <v>4915.79</v>
      </c>
      <c r="T66" s="41">
        <f>N66+R66</f>
        <v>5003.35</v>
      </c>
      <c r="U66" s="7">
        <v>1</v>
      </c>
    </row>
    <row r="67" spans="1:21" ht="18.75" customHeight="1">
      <c r="A67" s="8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7"/>
      <c r="P67" s="7"/>
      <c r="Q67" s="7"/>
      <c r="R67" s="7"/>
      <c r="S67" s="7"/>
      <c r="T67" s="7"/>
      <c r="U67" s="7"/>
    </row>
    <row r="68" spans="1:21" ht="18" customHeight="1">
      <c r="A68" s="8"/>
      <c r="B68" s="106" t="s">
        <v>91</v>
      </c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8"/>
    </row>
    <row r="69" spans="2:21" ht="15" customHeight="1">
      <c r="B69" s="6"/>
      <c r="C69" s="58" t="s">
        <v>92</v>
      </c>
      <c r="D69" s="57" t="s">
        <v>90</v>
      </c>
      <c r="E69" s="33">
        <v>80</v>
      </c>
      <c r="F69" s="33">
        <v>73</v>
      </c>
      <c r="G69" s="38" t="s">
        <v>24</v>
      </c>
      <c r="H69" s="33">
        <v>0.7264</v>
      </c>
      <c r="I69" s="56">
        <v>4</v>
      </c>
      <c r="J69" s="33">
        <v>125</v>
      </c>
      <c r="K69" s="33">
        <v>130</v>
      </c>
      <c r="L69" s="33">
        <v>0</v>
      </c>
      <c r="M69" s="33">
        <v>130</v>
      </c>
      <c r="N69" s="33">
        <v>4721.3</v>
      </c>
      <c r="O69" s="33">
        <v>80</v>
      </c>
      <c r="P69" s="33">
        <v>19</v>
      </c>
      <c r="Q69" s="33">
        <v>149</v>
      </c>
      <c r="R69" s="33">
        <v>1214.5</v>
      </c>
      <c r="S69" s="33">
        <v>5935.8</v>
      </c>
      <c r="T69" s="33">
        <f>S69</f>
        <v>5935.8</v>
      </c>
      <c r="U69" s="7"/>
    </row>
    <row r="70" spans="2:21" ht="12.75">
      <c r="B70" s="6"/>
      <c r="C70" s="60" t="s">
        <v>113</v>
      </c>
      <c r="D70" s="37" t="s">
        <v>21</v>
      </c>
      <c r="E70" s="37">
        <v>80</v>
      </c>
      <c r="F70" s="38">
        <v>79.6</v>
      </c>
      <c r="G70" s="38" t="s">
        <v>24</v>
      </c>
      <c r="H70" s="39">
        <v>0.6849</v>
      </c>
      <c r="I70" s="40">
        <v>3</v>
      </c>
      <c r="J70" s="37">
        <v>135</v>
      </c>
      <c r="K70" s="37">
        <v>140</v>
      </c>
      <c r="L70" s="37">
        <v>145</v>
      </c>
      <c r="M70" s="37">
        <f>MAX(J70:L70)</f>
        <v>145</v>
      </c>
      <c r="N70" s="41">
        <f>M70*50*H70</f>
        <v>4965.525</v>
      </c>
      <c r="O70" s="37">
        <v>80</v>
      </c>
      <c r="P70" s="37">
        <v>34</v>
      </c>
      <c r="Q70" s="37">
        <f>M70+P70</f>
        <v>179</v>
      </c>
      <c r="R70" s="41">
        <v>2049.1</v>
      </c>
      <c r="S70" s="41">
        <f>H70*M70*50+H70*O70*P70</f>
        <v>6828.4529999999995</v>
      </c>
      <c r="T70" s="41">
        <f>N70+R70</f>
        <v>7014.625</v>
      </c>
      <c r="U70" s="7">
        <v>2</v>
      </c>
    </row>
    <row r="71" spans="2:21" ht="12.75">
      <c r="B71" s="6"/>
      <c r="C71" s="59" t="s">
        <v>93</v>
      </c>
      <c r="D71" s="37" t="s">
        <v>21</v>
      </c>
      <c r="E71" s="37">
        <v>80</v>
      </c>
      <c r="F71" s="38">
        <v>79.5</v>
      </c>
      <c r="G71" s="38" t="s">
        <v>24</v>
      </c>
      <c r="H71" s="39">
        <v>0.6854</v>
      </c>
      <c r="I71" s="40">
        <v>4</v>
      </c>
      <c r="J71" s="37">
        <v>145</v>
      </c>
      <c r="K71" s="37">
        <v>0</v>
      </c>
      <c r="L71" s="37">
        <v>0</v>
      </c>
      <c r="M71" s="37">
        <f>MAX(J71:L71)</f>
        <v>145</v>
      </c>
      <c r="N71" s="41">
        <f>M71*50*H71</f>
        <v>4969.15</v>
      </c>
      <c r="O71" s="37">
        <v>80</v>
      </c>
      <c r="P71" s="37">
        <v>30</v>
      </c>
      <c r="Q71" s="37">
        <f>M71+P71</f>
        <v>175</v>
      </c>
      <c r="R71" s="41">
        <v>1809.5</v>
      </c>
      <c r="S71" s="41">
        <f>H71*M71*50+H71*O71*P71*1</f>
        <v>6614.11</v>
      </c>
      <c r="T71" s="41">
        <f>N71+R71</f>
        <v>6778.65</v>
      </c>
      <c r="U71" s="7">
        <v>3</v>
      </c>
    </row>
    <row r="72" spans="2:21" ht="12.75">
      <c r="B72" s="6"/>
      <c r="C72" s="60" t="s">
        <v>94</v>
      </c>
      <c r="D72" s="37" t="s">
        <v>21</v>
      </c>
      <c r="E72" s="37">
        <v>80</v>
      </c>
      <c r="F72" s="38">
        <v>78.6</v>
      </c>
      <c r="G72" s="38" t="s">
        <v>24</v>
      </c>
      <c r="H72" s="39">
        <v>0.6905</v>
      </c>
      <c r="I72" s="40">
        <v>4</v>
      </c>
      <c r="J72" s="37">
        <v>162.5</v>
      </c>
      <c r="K72" s="37">
        <v>0</v>
      </c>
      <c r="L72" s="37">
        <v>170</v>
      </c>
      <c r="M72" s="37">
        <f>MAX(J72:L72)</f>
        <v>170</v>
      </c>
      <c r="N72" s="41">
        <f>M72*50*H72</f>
        <v>5869.25</v>
      </c>
      <c r="O72" s="37">
        <v>80</v>
      </c>
      <c r="P72" s="37">
        <v>34</v>
      </c>
      <c r="Q72" s="37">
        <f>M72+P72</f>
        <v>204</v>
      </c>
      <c r="R72" s="41">
        <v>2065.8</v>
      </c>
      <c r="S72" s="41">
        <f>H72*M72*50+H72*O72*P72</f>
        <v>7747.41</v>
      </c>
      <c r="T72" s="41">
        <f>N72+R72</f>
        <v>7935.05</v>
      </c>
      <c r="U72" s="7">
        <v>1</v>
      </c>
    </row>
    <row r="73" spans="2:21" ht="24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7"/>
      <c r="P73" s="7"/>
      <c r="Q73" s="7"/>
      <c r="R73" s="7"/>
      <c r="S73" s="7"/>
      <c r="T73" s="7"/>
      <c r="U73" s="7"/>
    </row>
    <row r="74" spans="2:21" ht="22.5" customHeight="1">
      <c r="B74" s="106" t="s">
        <v>139</v>
      </c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8"/>
    </row>
    <row r="75" spans="2:21" ht="11.25">
      <c r="B75" s="6"/>
      <c r="C75" s="69" t="s">
        <v>140</v>
      </c>
      <c r="D75" s="37" t="s">
        <v>141</v>
      </c>
      <c r="E75" s="37">
        <v>90</v>
      </c>
      <c r="F75" s="38">
        <v>87.6</v>
      </c>
      <c r="G75" s="38" t="s">
        <v>24</v>
      </c>
      <c r="H75" s="39">
        <f>500/(-216.0475144+16.2606339*$E75-0.002388645*$E75^2-0.00113732*$E75^3+0.00000701863*$E75^4-0.00000001291*$E75^5)</f>
        <v>0.6383940763718042</v>
      </c>
      <c r="I75" s="37">
        <v>4</v>
      </c>
      <c r="J75" s="37">
        <v>170</v>
      </c>
      <c r="K75" s="37">
        <v>0</v>
      </c>
      <c r="L75" s="37">
        <v>177.5</v>
      </c>
      <c r="M75" s="37">
        <f>MAX(J75:L75)</f>
        <v>177.5</v>
      </c>
      <c r="N75" s="41">
        <f>M75*50*H75</f>
        <v>5665.747427799763</v>
      </c>
      <c r="O75" s="37">
        <v>90</v>
      </c>
      <c r="P75" s="37">
        <v>31</v>
      </c>
      <c r="Q75" s="37">
        <f>M75+P75</f>
        <v>208.5</v>
      </c>
      <c r="R75" s="41" t="e">
        <f>#VALUE!</f>
        <v>#VALUE!</v>
      </c>
      <c r="S75" s="41">
        <f>H75*M75*50+H75*O75*P75*1</f>
        <v>7446.866900877096</v>
      </c>
      <c r="T75" s="41" t="e">
        <f>N75+R75</f>
        <v>#VALUE!</v>
      </c>
      <c r="U75" s="7">
        <v>1</v>
      </c>
    </row>
    <row r="76" spans="2:21" ht="11.25">
      <c r="B76" s="6"/>
      <c r="C76" s="69" t="s">
        <v>142</v>
      </c>
      <c r="D76" s="37" t="s">
        <v>141</v>
      </c>
      <c r="E76" s="37">
        <v>90</v>
      </c>
      <c r="F76" s="38">
        <v>88.8</v>
      </c>
      <c r="G76" s="38" t="s">
        <v>24</v>
      </c>
      <c r="H76" s="39">
        <f>500/(-216.0475144+16.2606339*$E76-0.002388645*$E76^2-0.00113732*$E76^3+0.00000701863*$E76^4-0.00000001291*$E76^5)</f>
        <v>0.6383940763718042</v>
      </c>
      <c r="I76" s="37">
        <v>5</v>
      </c>
      <c r="J76" s="37">
        <v>162.5</v>
      </c>
      <c r="K76" s="37">
        <v>165</v>
      </c>
      <c r="L76" s="37">
        <v>167.5</v>
      </c>
      <c r="M76" s="37">
        <f>MAX(J76:L76)</f>
        <v>167.5</v>
      </c>
      <c r="N76" s="41">
        <f>M76*50*H76</f>
        <v>5346.550389613861</v>
      </c>
      <c r="O76" s="37">
        <v>90</v>
      </c>
      <c r="P76" s="37">
        <v>29</v>
      </c>
      <c r="Q76" s="37">
        <f>M76+P76</f>
        <v>196.5</v>
      </c>
      <c r="R76" s="41" t="e">
        <f>#VALUE!</f>
        <v>#VALUE!</v>
      </c>
      <c r="S76" s="41">
        <f>H76*M76*50+H76*O76*P76*1</f>
        <v>7012.758928944269</v>
      </c>
      <c r="T76" s="41" t="e">
        <f>N76+R76</f>
        <v>#VALUE!</v>
      </c>
      <c r="U76" s="7">
        <v>2</v>
      </c>
    </row>
    <row r="77" spans="2:21" ht="11.25">
      <c r="B77" s="6"/>
      <c r="C77" s="69" t="s">
        <v>143</v>
      </c>
      <c r="D77" s="37" t="s">
        <v>141</v>
      </c>
      <c r="E77" s="37">
        <v>90</v>
      </c>
      <c r="F77" s="38">
        <v>89.4</v>
      </c>
      <c r="G77" s="38" t="s">
        <v>24</v>
      </c>
      <c r="H77" s="39">
        <f>500/(-216.0475144+16.2606339*$E77-0.002388645*$E77^2-0.00113732*$E77^3+0.00000701863*$E77^4-0.00000001291*$E77^5)</f>
        <v>0.6383940763718042</v>
      </c>
      <c r="I77" s="37">
        <v>4</v>
      </c>
      <c r="J77" s="37">
        <v>135</v>
      </c>
      <c r="K77" s="37">
        <v>142.5</v>
      </c>
      <c r="L77" s="37">
        <v>0</v>
      </c>
      <c r="M77" s="37">
        <f>MAX(J77:L77)</f>
        <v>142.5</v>
      </c>
      <c r="N77" s="41">
        <f>M77*50*H77</f>
        <v>4548.557794149106</v>
      </c>
      <c r="O77" s="37">
        <v>90</v>
      </c>
      <c r="P77" s="37">
        <v>19</v>
      </c>
      <c r="Q77" s="37">
        <f>M77+P77</f>
        <v>161.5</v>
      </c>
      <c r="R77" s="41" t="e">
        <f>#VALUE!</f>
        <v>#VALUE!</v>
      </c>
      <c r="S77" s="41">
        <f>H77*M77*50+H77*O77*P77*1</f>
        <v>5640.211664744891</v>
      </c>
      <c r="T77" s="41" t="e">
        <f>N77+R77</f>
        <v>#VALUE!</v>
      </c>
      <c r="U77" s="7">
        <v>3</v>
      </c>
    </row>
    <row r="78" spans="2:21" ht="11.25">
      <c r="B78" s="6"/>
      <c r="C78" s="69" t="s">
        <v>144</v>
      </c>
      <c r="D78" s="37" t="s">
        <v>141</v>
      </c>
      <c r="E78" s="37">
        <v>90</v>
      </c>
      <c r="F78" s="38">
        <v>88.8</v>
      </c>
      <c r="G78" s="38" t="s">
        <v>24</v>
      </c>
      <c r="H78" s="39">
        <f>500/(-216.0475144+16.2606339*$E78-0.002388645*$E78^2-0.00113732*$E78^3+0.00000701863*$E78^4-0.00000001291*$E78^5)</f>
        <v>0.6383940763718042</v>
      </c>
      <c r="I78" s="37">
        <v>5</v>
      </c>
      <c r="J78" s="37">
        <v>120</v>
      </c>
      <c r="K78" s="37">
        <v>132.5</v>
      </c>
      <c r="L78" s="37">
        <v>0</v>
      </c>
      <c r="M78" s="37">
        <f>MAX(J78:L78)</f>
        <v>132.5</v>
      </c>
      <c r="N78" s="41">
        <f>M78*50*H78</f>
        <v>4229.360755963203</v>
      </c>
      <c r="O78" s="37">
        <v>90</v>
      </c>
      <c r="P78" s="37">
        <v>17</v>
      </c>
      <c r="Q78" s="37">
        <f>M78+P78</f>
        <v>149.5</v>
      </c>
      <c r="R78" s="41" t="e">
        <f>#VALUE!</f>
        <v>#VALUE!</v>
      </c>
      <c r="S78" s="41">
        <f>H78*M78*50+H78*O78*P78*1.05</f>
        <v>5254.940839654506</v>
      </c>
      <c r="T78" s="41" t="e">
        <f>N78+R78</f>
        <v>#VALUE!</v>
      </c>
      <c r="U78" s="7"/>
    </row>
    <row r="79" spans="2:21" ht="24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7"/>
      <c r="P79" s="7"/>
      <c r="Q79" s="7"/>
      <c r="R79" s="7"/>
      <c r="S79" s="7"/>
      <c r="T79" s="7"/>
      <c r="U79" s="7"/>
    </row>
    <row r="80" spans="2:21" ht="20.25" customHeight="1">
      <c r="B80" s="106" t="s">
        <v>145</v>
      </c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8"/>
    </row>
    <row r="81" spans="2:21" ht="15.75" customHeight="1">
      <c r="B81" s="6"/>
      <c r="C81" s="61" t="s">
        <v>146</v>
      </c>
      <c r="D81" s="37" t="s">
        <v>141</v>
      </c>
      <c r="E81" s="37">
        <v>90</v>
      </c>
      <c r="F81" s="40">
        <v>88.8</v>
      </c>
      <c r="G81" s="38" t="s">
        <v>147</v>
      </c>
      <c r="H81" s="39">
        <f>500/(-216.0475144+16.2606339*$E81-0.002388645*$E81^2-0.00113732*$E81^3+0.00000701863*$E81^4-0.00000001291*$E81^5)</f>
        <v>0.6383940763718042</v>
      </c>
      <c r="I81" s="37">
        <v>5</v>
      </c>
      <c r="J81" s="43">
        <v>132.5</v>
      </c>
      <c r="K81" s="40">
        <v>0</v>
      </c>
      <c r="L81" s="40">
        <v>142.5</v>
      </c>
      <c r="M81" s="37">
        <f>MAX(J81:L81)</f>
        <v>142.5</v>
      </c>
      <c r="N81" s="41">
        <f>M81*50*H81</f>
        <v>4548.557794149106</v>
      </c>
      <c r="O81" s="37">
        <v>90</v>
      </c>
      <c r="P81" s="40">
        <v>26</v>
      </c>
      <c r="Q81" s="37">
        <f>M81+P81</f>
        <v>168.5</v>
      </c>
      <c r="R81" s="41" t="e">
        <f>#VALUE!</f>
        <v>#VALUE!</v>
      </c>
      <c r="S81" s="41">
        <f>H81*M81*50+H81*O81*P81</f>
        <v>6042.399932859127</v>
      </c>
      <c r="T81" s="41" t="e">
        <f>N81+R81</f>
        <v>#VALUE!</v>
      </c>
      <c r="U81" s="7">
        <v>1</v>
      </c>
    </row>
    <row r="82" spans="2:21" ht="14.2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  <c r="P82" s="7"/>
      <c r="Q82" s="7"/>
      <c r="R82" s="7"/>
      <c r="S82" s="7"/>
      <c r="T82" s="7"/>
      <c r="U82" s="7"/>
    </row>
    <row r="83" spans="2:21" ht="26.25" customHeight="1">
      <c r="B83" s="106" t="s">
        <v>155</v>
      </c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8"/>
    </row>
    <row r="84" spans="2:21" ht="15.75" customHeight="1">
      <c r="B84" s="6"/>
      <c r="C84" s="69" t="s">
        <v>156</v>
      </c>
      <c r="D84" s="37" t="s">
        <v>141</v>
      </c>
      <c r="E84" s="37">
        <v>100</v>
      </c>
      <c r="F84" s="38">
        <v>97.8</v>
      </c>
      <c r="G84" s="38" t="s">
        <v>24</v>
      </c>
      <c r="H84" s="39">
        <f>500/(-216.0475144+16.2606339*$E84-0.002388645*$E84^2-0.00113732*$E84^3+0.00000701863*$E84^4-0.00000001291*$E84^5)</f>
        <v>0.608589071906651</v>
      </c>
      <c r="I84" s="37">
        <v>4</v>
      </c>
      <c r="J84" s="37">
        <v>140</v>
      </c>
      <c r="K84" s="37">
        <v>150</v>
      </c>
      <c r="L84" s="37">
        <v>0</v>
      </c>
      <c r="M84" s="37">
        <f>MAX(J84:L84)</f>
        <v>150</v>
      </c>
      <c r="N84" s="41">
        <f>M84*50*H84</f>
        <v>4564.418039299882</v>
      </c>
      <c r="O84" s="37">
        <v>100</v>
      </c>
      <c r="P84" s="37">
        <v>24</v>
      </c>
      <c r="Q84" s="37">
        <f>M84+P84</f>
        <v>174</v>
      </c>
      <c r="R84" s="41" t="e">
        <f>#VALUE!</f>
        <v>#VALUE!</v>
      </c>
      <c r="S84" s="41">
        <f>H84*M84*50+H84*O84*P84*1.05</f>
        <v>6098.062500504643</v>
      </c>
      <c r="T84" s="41" t="e">
        <f>N84+R84</f>
        <v>#VALUE!</v>
      </c>
      <c r="U84" s="7">
        <v>1</v>
      </c>
    </row>
    <row r="85" spans="2:21" ht="15.75" customHeight="1">
      <c r="B85" s="6"/>
      <c r="C85" s="69" t="s">
        <v>157</v>
      </c>
      <c r="D85" s="37" t="s">
        <v>141</v>
      </c>
      <c r="E85" s="37">
        <v>100</v>
      </c>
      <c r="F85" s="38">
        <v>99.3</v>
      </c>
      <c r="G85" s="38" t="s">
        <v>24</v>
      </c>
      <c r="H85" s="39">
        <f>500/(-216.0475144+16.2606339*$E85-0.002388645*$E85^2-0.00113732*$E85^3+0.00000701863*$E85^4-0.00000001291*$E85^5)</f>
        <v>0.608589071906651</v>
      </c>
      <c r="I85" s="37">
        <v>5</v>
      </c>
      <c r="J85" s="37">
        <v>130</v>
      </c>
      <c r="K85" s="37">
        <v>135</v>
      </c>
      <c r="L85" s="37">
        <v>140</v>
      </c>
      <c r="M85" s="37">
        <f>MAX(J85:L85)</f>
        <v>140</v>
      </c>
      <c r="N85" s="41">
        <f>M85*50*H85</f>
        <v>4260.123503346557</v>
      </c>
      <c r="O85" s="37">
        <v>100</v>
      </c>
      <c r="P85" s="37">
        <v>18</v>
      </c>
      <c r="Q85" s="37">
        <f>M85+P85</f>
        <v>158</v>
      </c>
      <c r="R85" s="41" t="e">
        <f>#VALUE!</f>
        <v>#VALUE!</v>
      </c>
      <c r="S85" s="41">
        <f>H85*M85*50+H85*O85*P85*1</f>
        <v>5355.5838327785295</v>
      </c>
      <c r="T85" s="41" t="e">
        <f>N85+R85</f>
        <v>#VALUE!</v>
      </c>
      <c r="U85" s="7">
        <v>2</v>
      </c>
    </row>
    <row r="86" spans="2:21" ht="15.75" customHeight="1">
      <c r="B86" s="6"/>
      <c r="C86" s="69"/>
      <c r="D86" s="37"/>
      <c r="E86" s="37"/>
      <c r="F86" s="38"/>
      <c r="G86" s="38"/>
      <c r="H86" s="39"/>
      <c r="I86" s="37"/>
      <c r="J86" s="37"/>
      <c r="K86" s="37"/>
      <c r="L86" s="37"/>
      <c r="M86" s="37"/>
      <c r="N86" s="41"/>
      <c r="O86" s="37"/>
      <c r="P86" s="37"/>
      <c r="Q86" s="37"/>
      <c r="R86" s="41"/>
      <c r="S86" s="41"/>
      <c r="T86" s="41"/>
      <c r="U86" s="7"/>
    </row>
    <row r="87" spans="2:21" ht="21" customHeight="1">
      <c r="B87" s="106" t="s">
        <v>162</v>
      </c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8"/>
    </row>
    <row r="88" spans="2:21" ht="15.75" customHeight="1">
      <c r="B88" s="6"/>
      <c r="C88" s="61" t="s">
        <v>163</v>
      </c>
      <c r="D88" s="37" t="s">
        <v>21</v>
      </c>
      <c r="E88" s="37">
        <v>110</v>
      </c>
      <c r="F88" s="38">
        <v>105.8</v>
      </c>
      <c r="G88" s="38" t="s">
        <v>24</v>
      </c>
      <c r="H88" s="39">
        <f>500/(-216.0475144+16.2606339*$E88-0.002388645*$E88^2-0.00113732*$E88^3+0.00000701863*$E88^4-0.00000001291*$E88^5)</f>
        <v>0.5884932151853359</v>
      </c>
      <c r="I88" s="37">
        <v>3</v>
      </c>
      <c r="J88" s="37">
        <v>165</v>
      </c>
      <c r="K88" s="37">
        <v>175</v>
      </c>
      <c r="L88" s="37">
        <v>182.5</v>
      </c>
      <c r="M88" s="37">
        <f>MAX(J88:L88)</f>
        <v>182.5</v>
      </c>
      <c r="N88" s="41">
        <f>M88*50*H88</f>
        <v>5370.00058856619</v>
      </c>
      <c r="O88" s="37">
        <v>110</v>
      </c>
      <c r="P88" s="37">
        <v>25</v>
      </c>
      <c r="Q88" s="37">
        <f>M88+P88</f>
        <v>207.5</v>
      </c>
      <c r="R88" s="41" t="e">
        <f>#VALUE!</f>
        <v>#VALUE!</v>
      </c>
      <c r="S88" s="41">
        <f>H88*M88*50+H88*O88*P88*1.1</f>
        <v>7150.192564501832</v>
      </c>
      <c r="T88" s="41" t="e">
        <f>N88+R88</f>
        <v>#VALUE!</v>
      </c>
      <c r="U88" s="7">
        <v>1</v>
      </c>
    </row>
    <row r="89" spans="2:21" ht="15.75" customHeight="1">
      <c r="B89" s="6"/>
      <c r="C89" s="68" t="s">
        <v>164</v>
      </c>
      <c r="D89" s="37" t="s">
        <v>141</v>
      </c>
      <c r="E89" s="37">
        <v>110</v>
      </c>
      <c r="F89" s="78">
        <v>102.4</v>
      </c>
      <c r="G89" s="38" t="s">
        <v>24</v>
      </c>
      <c r="H89" s="39">
        <v>0.6030203316835555</v>
      </c>
      <c r="I89" s="37">
        <v>5</v>
      </c>
      <c r="J89" s="37">
        <v>147.5</v>
      </c>
      <c r="K89" s="37">
        <v>155</v>
      </c>
      <c r="L89" s="37">
        <v>0</v>
      </c>
      <c r="M89" s="37">
        <v>155</v>
      </c>
      <c r="N89" s="41">
        <v>4673.407570547555</v>
      </c>
      <c r="O89" s="37">
        <v>110</v>
      </c>
      <c r="P89" s="37">
        <v>18</v>
      </c>
      <c r="Q89" s="37">
        <v>173</v>
      </c>
      <c r="R89" s="41">
        <v>1492.4753209168</v>
      </c>
      <c r="S89" s="41">
        <v>5986.785852954339</v>
      </c>
      <c r="T89" s="41">
        <v>6165.882891464355</v>
      </c>
      <c r="U89" s="7">
        <v>2</v>
      </c>
    </row>
    <row r="90" spans="2:21" ht="15.75" customHeight="1">
      <c r="B90" s="6"/>
      <c r="C90" s="68" t="s">
        <v>165</v>
      </c>
      <c r="D90" s="37" t="s">
        <v>141</v>
      </c>
      <c r="E90" s="37">
        <v>110</v>
      </c>
      <c r="F90" s="38">
        <v>102.9</v>
      </c>
      <c r="G90" s="38" t="s">
        <v>24</v>
      </c>
      <c r="H90" s="39">
        <v>0.6019250348654062</v>
      </c>
      <c r="I90" s="37">
        <v>4</v>
      </c>
      <c r="J90" s="37">
        <v>147.5</v>
      </c>
      <c r="K90" s="37">
        <v>0</v>
      </c>
      <c r="L90" s="37">
        <v>0</v>
      </c>
      <c r="M90" s="37">
        <v>147.5</v>
      </c>
      <c r="N90" s="41">
        <v>4439.197132132371</v>
      </c>
      <c r="O90" s="37">
        <v>110</v>
      </c>
      <c r="P90" s="37">
        <v>12</v>
      </c>
      <c r="Q90" s="37">
        <v>159.5</v>
      </c>
      <c r="R90" s="41">
        <v>993.1763075279201</v>
      </c>
      <c r="S90" s="41">
        <v>5233.7381781547065</v>
      </c>
      <c r="T90" s="41">
        <v>5432.373439660291</v>
      </c>
      <c r="U90" s="7">
        <v>3</v>
      </c>
    </row>
    <row r="91" spans="2:21" ht="15.75" customHeight="1">
      <c r="B91" s="6"/>
      <c r="C91" s="69"/>
      <c r="D91" s="37"/>
      <c r="E91" s="37"/>
      <c r="F91" s="38"/>
      <c r="G91" s="38"/>
      <c r="H91" s="39"/>
      <c r="I91" s="37"/>
      <c r="J91" s="37"/>
      <c r="K91" s="37"/>
      <c r="L91" s="37"/>
      <c r="M91" s="37"/>
      <c r="N91" s="41"/>
      <c r="O91" s="37"/>
      <c r="P91" s="37"/>
      <c r="Q91" s="37"/>
      <c r="R91" s="41"/>
      <c r="S91" s="41"/>
      <c r="T91" s="41"/>
      <c r="U91" s="7"/>
    </row>
    <row r="92" spans="2:21" ht="15.75" customHeight="1">
      <c r="B92" s="6"/>
      <c r="C92" s="69"/>
      <c r="D92" s="37"/>
      <c r="E92" s="37"/>
      <c r="F92" s="38"/>
      <c r="G92" s="38"/>
      <c r="H92" s="39"/>
      <c r="I92" s="37"/>
      <c r="J92" s="37"/>
      <c r="K92" s="37"/>
      <c r="L92" s="37"/>
      <c r="M92" s="37"/>
      <c r="N92" s="41"/>
      <c r="O92" s="37"/>
      <c r="P92" s="37"/>
      <c r="Q92" s="37"/>
      <c r="R92" s="41"/>
      <c r="S92" s="41"/>
      <c r="T92" s="41"/>
      <c r="U92" s="7"/>
    </row>
    <row r="93" spans="2:21" ht="15.75" customHeight="1">
      <c r="B93" s="6"/>
      <c r="C93" s="69"/>
      <c r="D93" s="37"/>
      <c r="E93" s="37"/>
      <c r="F93" s="38"/>
      <c r="G93" s="38"/>
      <c r="H93" s="39"/>
      <c r="I93" s="37"/>
      <c r="J93" s="37"/>
      <c r="K93" s="37"/>
      <c r="L93" s="37"/>
      <c r="M93" s="37"/>
      <c r="N93" s="41"/>
      <c r="O93" s="37"/>
      <c r="P93" s="37"/>
      <c r="Q93" s="37"/>
      <c r="R93" s="41"/>
      <c r="S93" s="41"/>
      <c r="T93" s="41"/>
      <c r="U93" s="77"/>
    </row>
    <row r="94" spans="2:21" ht="30" customHeight="1">
      <c r="B94" s="109" t="s">
        <v>95</v>
      </c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</row>
    <row r="95" spans="2:21" ht="24" customHeight="1">
      <c r="B95" s="106" t="s">
        <v>99</v>
      </c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8"/>
    </row>
    <row r="96" spans="2:21" ht="11.25">
      <c r="B96" s="6"/>
      <c r="C96" s="62" t="s">
        <v>114</v>
      </c>
      <c r="D96" s="37" t="s">
        <v>97</v>
      </c>
      <c r="E96" s="37">
        <v>60</v>
      </c>
      <c r="F96" s="38">
        <v>48.6</v>
      </c>
      <c r="G96" s="38" t="s">
        <v>98</v>
      </c>
      <c r="H96" s="39">
        <v>1.0556</v>
      </c>
      <c r="I96" s="40">
        <v>1</v>
      </c>
      <c r="J96" s="37"/>
      <c r="K96" s="37"/>
      <c r="L96" s="37"/>
      <c r="M96" s="37">
        <f>MAX(J96:L96)</f>
        <v>0</v>
      </c>
      <c r="N96" s="41">
        <f>M96*50*H96</f>
        <v>0</v>
      </c>
      <c r="O96" s="37">
        <v>25</v>
      </c>
      <c r="P96" s="37">
        <v>56</v>
      </c>
      <c r="Q96" s="37">
        <f>M96+P96</f>
        <v>56</v>
      </c>
      <c r="R96" s="41">
        <v>1477.8</v>
      </c>
      <c r="S96" s="41">
        <f>H96*M96*50+H96*O96*P96</f>
        <v>1477.8400000000001</v>
      </c>
      <c r="T96" s="41">
        <f>N96+R96</f>
        <v>1477.8</v>
      </c>
      <c r="U96" s="7">
        <v>1</v>
      </c>
    </row>
    <row r="97" spans="2:21" ht="11.2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7"/>
      <c r="P97" s="7"/>
      <c r="Q97" s="7"/>
      <c r="R97" s="7"/>
      <c r="S97" s="7"/>
      <c r="T97" s="7"/>
      <c r="U97" s="7"/>
    </row>
    <row r="98" spans="2:21" ht="21" customHeight="1">
      <c r="B98" s="106" t="s">
        <v>96</v>
      </c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8"/>
    </row>
    <row r="99" spans="2:21" ht="25.5" customHeight="1">
      <c r="B99" s="6"/>
      <c r="C99" s="62" t="s">
        <v>115</v>
      </c>
      <c r="D99" s="37" t="s">
        <v>97</v>
      </c>
      <c r="E99" s="37">
        <v>60</v>
      </c>
      <c r="F99" s="38">
        <v>59</v>
      </c>
      <c r="G99" s="38" t="s">
        <v>100</v>
      </c>
      <c r="H99" s="39">
        <f>500/(-216.0475144+16.2606339*$E99-0.002388645*$E99^2-0.00113732*$E99^3+0.00000701863*$E99^4-0.00000001291*$E99^5)</f>
        <v>0.8528742365992645</v>
      </c>
      <c r="I99" s="40">
        <v>3</v>
      </c>
      <c r="J99" s="37"/>
      <c r="K99" s="37"/>
      <c r="L99" s="37"/>
      <c r="M99" s="37">
        <f>MAX(J99:L99)</f>
        <v>0</v>
      </c>
      <c r="N99" s="41">
        <f>M99*50*H99</f>
        <v>0</v>
      </c>
      <c r="O99" s="37">
        <v>30</v>
      </c>
      <c r="P99" s="37">
        <v>62</v>
      </c>
      <c r="Q99" s="37">
        <f>M99+P99</f>
        <v>62</v>
      </c>
      <c r="R99" s="41" t="e">
        <f>#VALUE!</f>
        <v>#VALUE!</v>
      </c>
      <c r="S99" s="41">
        <f>H99*M99*50+H99*O99*P99</f>
        <v>1586.346080074632</v>
      </c>
      <c r="T99" s="41" t="e">
        <f>N99+R99</f>
        <v>#VALUE!</v>
      </c>
      <c r="U99" s="7">
        <v>1</v>
      </c>
    </row>
    <row r="100" spans="2:21" ht="12.75" customHeight="1">
      <c r="B100" s="6"/>
      <c r="C100" s="62" t="s">
        <v>116</v>
      </c>
      <c r="D100" s="37" t="s">
        <v>97</v>
      </c>
      <c r="E100" s="37">
        <v>60</v>
      </c>
      <c r="F100" s="38">
        <v>59</v>
      </c>
      <c r="G100" s="38" t="s">
        <v>100</v>
      </c>
      <c r="H100" s="39">
        <f>500/(-216.0475144+16.2606339*$E100-0.002388645*$E100^2-0.00113732*$E100^3+0.00000701863*$E100^4-0.00000001291*$E100^5)</f>
        <v>0.8528742365992645</v>
      </c>
      <c r="I100" s="40">
        <v>4</v>
      </c>
      <c r="J100" s="37"/>
      <c r="K100" s="37"/>
      <c r="L100" s="37"/>
      <c r="M100" s="37">
        <f>MAX(J100:L100)</f>
        <v>0</v>
      </c>
      <c r="N100" s="41">
        <f>M100*50*H100</f>
        <v>0</v>
      </c>
      <c r="O100" s="37">
        <v>30</v>
      </c>
      <c r="P100" s="37">
        <v>57</v>
      </c>
      <c r="Q100" s="37">
        <f>M100+P100</f>
        <v>57</v>
      </c>
      <c r="R100" s="41" t="e">
        <f>#VALUE!</f>
        <v>#VALUE!</v>
      </c>
      <c r="S100" s="41">
        <f>H100*M100*50+H100*O100*P100</f>
        <v>1458.4149445847424</v>
      </c>
      <c r="T100" s="41" t="e">
        <f>N100+R100</f>
        <v>#VALUE!</v>
      </c>
      <c r="U100" s="7">
        <v>2</v>
      </c>
    </row>
    <row r="101" spans="2:21" ht="11.25">
      <c r="B101" s="6"/>
      <c r="C101" s="62" t="s">
        <v>117</v>
      </c>
      <c r="D101" s="37" t="s">
        <v>97</v>
      </c>
      <c r="E101" s="37">
        <v>60</v>
      </c>
      <c r="F101" s="38">
        <v>60</v>
      </c>
      <c r="G101" s="38" t="s">
        <v>100</v>
      </c>
      <c r="H101" s="39">
        <f>500/(-216.0475144+16.2606339*$E101-0.002388645*$E101^2-0.00113732*$E101^3+0.00000701863*$E101^4-0.00000001291*$E101^5)</f>
        <v>0.8528742365992645</v>
      </c>
      <c r="I101" s="40">
        <v>3</v>
      </c>
      <c r="J101" s="37"/>
      <c r="K101" s="37"/>
      <c r="L101" s="37"/>
      <c r="M101" s="37">
        <f>MAX(J101:L101)</f>
        <v>0</v>
      </c>
      <c r="N101" s="41">
        <f>M101*50*H101</f>
        <v>0</v>
      </c>
      <c r="O101" s="37">
        <v>30</v>
      </c>
      <c r="P101" s="37">
        <v>47</v>
      </c>
      <c r="Q101" s="37">
        <f>M101+P101</f>
        <v>47</v>
      </c>
      <c r="R101" s="41" t="e">
        <f>#VALUE!</f>
        <v>#VALUE!</v>
      </c>
      <c r="S101" s="41">
        <f>H101*M101*50+H101*O101*P101</f>
        <v>1202.552673604963</v>
      </c>
      <c r="T101" s="41" t="e">
        <f>N101+R101</f>
        <v>#VALUE!</v>
      </c>
      <c r="U101" s="7">
        <v>3</v>
      </c>
    </row>
    <row r="102" spans="2:21" ht="11.2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7"/>
      <c r="P102" s="7"/>
      <c r="Q102" s="7"/>
      <c r="R102" s="7"/>
      <c r="S102" s="7"/>
      <c r="T102" s="7"/>
      <c r="U102" s="7"/>
    </row>
    <row r="103" spans="2:21" ht="24.75" customHeight="1">
      <c r="B103" s="106" t="s">
        <v>101</v>
      </c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8"/>
    </row>
    <row r="104" spans="2:21" ht="12.75" customHeight="1">
      <c r="B104" s="6"/>
      <c r="C104" s="62" t="s">
        <v>118</v>
      </c>
      <c r="D104" s="37" t="s">
        <v>97</v>
      </c>
      <c r="E104" s="37">
        <v>70</v>
      </c>
      <c r="F104" s="38">
        <v>65.8</v>
      </c>
      <c r="G104" s="38" t="s">
        <v>100</v>
      </c>
      <c r="H104" s="39">
        <f>500/(-216.0475144+16.2606339*$E104-0.002388645*$E104^2-0.00113732*$E104^3+0.00000701863*$E104^4-0.00000001291*$E104^5)</f>
        <v>0.7493878916518932</v>
      </c>
      <c r="I104" s="40">
        <v>3</v>
      </c>
      <c r="J104" s="37"/>
      <c r="K104" s="37"/>
      <c r="L104" s="37"/>
      <c r="M104" s="37">
        <f>MAX(J104:L104)</f>
        <v>0</v>
      </c>
      <c r="N104" s="41">
        <f>M104*50*H104</f>
        <v>0</v>
      </c>
      <c r="O104" s="37">
        <v>35</v>
      </c>
      <c r="P104" s="37">
        <v>41</v>
      </c>
      <c r="Q104" s="37">
        <f>M104+P104</f>
        <v>41</v>
      </c>
      <c r="R104" s="41" t="e">
        <f>#VALUE!</f>
        <v>#VALUE!</v>
      </c>
      <c r="S104" s="41">
        <f>H104*M104*50+H104*O104*P104</f>
        <v>1075.3716245204669</v>
      </c>
      <c r="T104" s="41" t="e">
        <f>N104+R104</f>
        <v>#VALUE!</v>
      </c>
      <c r="U104" s="7">
        <v>2</v>
      </c>
    </row>
    <row r="105" spans="2:21" ht="11.25">
      <c r="B105" s="6"/>
      <c r="C105" s="62" t="s">
        <v>119</v>
      </c>
      <c r="D105" s="37" t="s">
        <v>97</v>
      </c>
      <c r="E105" s="37">
        <v>70</v>
      </c>
      <c r="F105" s="38">
        <v>69</v>
      </c>
      <c r="G105" s="38" t="s">
        <v>100</v>
      </c>
      <c r="H105" s="39">
        <f>500/(-216.0475144+16.2606339*$E105-0.002388645*$E105^2-0.00113732*$E105^3+0.00000701863*$E105^4-0.00000001291*$E105^5)</f>
        <v>0.7493878916518932</v>
      </c>
      <c r="I105" s="40">
        <v>3</v>
      </c>
      <c r="J105" s="37"/>
      <c r="K105" s="37"/>
      <c r="L105" s="37"/>
      <c r="M105" s="37">
        <f>MAX(J105:L105)</f>
        <v>0</v>
      </c>
      <c r="N105" s="41">
        <f>M105*50*H105</f>
        <v>0</v>
      </c>
      <c r="O105" s="37">
        <v>35</v>
      </c>
      <c r="P105" s="37">
        <v>43</v>
      </c>
      <c r="Q105" s="37">
        <f>M105+P105</f>
        <v>43</v>
      </c>
      <c r="R105" s="41" t="e">
        <f>#VALUE!</f>
        <v>#VALUE!</v>
      </c>
      <c r="S105" s="41">
        <f>H105*M105*50+H105*O105*P105</f>
        <v>1127.8287769360993</v>
      </c>
      <c r="T105" s="41" t="e">
        <f>N105+R105</f>
        <v>#VALUE!</v>
      </c>
      <c r="U105" s="7">
        <v>1</v>
      </c>
    </row>
    <row r="106" spans="2:21" ht="29.25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7"/>
      <c r="P106" s="7"/>
      <c r="Q106" s="7"/>
      <c r="R106" s="7"/>
      <c r="S106" s="7"/>
      <c r="T106" s="7"/>
      <c r="U106" s="7"/>
    </row>
    <row r="107" spans="2:21" ht="28.5" customHeight="1">
      <c r="B107" s="106" t="s">
        <v>102</v>
      </c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8"/>
    </row>
    <row r="108" spans="2:21" ht="11.25">
      <c r="B108" s="6"/>
      <c r="C108" s="62" t="s">
        <v>120</v>
      </c>
      <c r="D108" s="37" t="s">
        <v>97</v>
      </c>
      <c r="E108" s="37">
        <v>70</v>
      </c>
      <c r="F108" s="38">
        <v>68.6</v>
      </c>
      <c r="G108" s="38" t="s">
        <v>24</v>
      </c>
      <c r="H108" s="39">
        <f>500/(-216.0475144+16.2606339*$E108-0.002388645*$E108^2-0.00113732*$E108^3+0.00000701863*$E108^4-0.00000001291*$E108^5)</f>
        <v>0.7493878916518932</v>
      </c>
      <c r="I108" s="40">
        <v>3</v>
      </c>
      <c r="J108" s="37"/>
      <c r="K108" s="37"/>
      <c r="L108" s="37"/>
      <c r="M108" s="37">
        <f>MAX(J108:L108)</f>
        <v>0</v>
      </c>
      <c r="N108" s="41">
        <f>M108*50*H108</f>
        <v>0</v>
      </c>
      <c r="O108" s="37">
        <v>70</v>
      </c>
      <c r="P108" s="37">
        <v>38</v>
      </c>
      <c r="Q108" s="37">
        <f>M108+P108</f>
        <v>38</v>
      </c>
      <c r="R108" s="41" t="e">
        <f>#VALUE!</f>
        <v>#VALUE!</v>
      </c>
      <c r="S108" s="41">
        <f>H108*M108*50+H108*O108*P108</f>
        <v>1993.371791794036</v>
      </c>
      <c r="T108" s="41" t="e">
        <f>N108+R108</f>
        <v>#VALUE!</v>
      </c>
      <c r="U108" s="7">
        <v>1</v>
      </c>
    </row>
    <row r="109" spans="2:21" ht="28.5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7"/>
      <c r="P109" s="7"/>
      <c r="Q109" s="7"/>
      <c r="R109" s="7"/>
      <c r="S109" s="7"/>
      <c r="T109" s="7"/>
      <c r="U109" s="7"/>
    </row>
    <row r="110" spans="2:21" ht="20.25" customHeight="1">
      <c r="B110" s="106" t="s">
        <v>103</v>
      </c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8"/>
    </row>
    <row r="111" spans="2:21" ht="12">
      <c r="B111" s="6"/>
      <c r="C111" s="55" t="s">
        <v>110</v>
      </c>
      <c r="D111" s="37" t="s">
        <v>97</v>
      </c>
      <c r="E111" s="37">
        <v>80</v>
      </c>
      <c r="F111" s="38">
        <v>76.6</v>
      </c>
      <c r="G111" s="38" t="s">
        <v>104</v>
      </c>
      <c r="H111" s="39">
        <f>500/(-216.0475144+16.2606339*$E111-0.002388645*$E111^2-0.00113732*$E111^3+0.00000701863*$E111^4-0.00000001291*$E111^5)</f>
        <v>0.6826985901683169</v>
      </c>
      <c r="I111" s="40">
        <v>5</v>
      </c>
      <c r="J111" s="37"/>
      <c r="K111" s="37"/>
      <c r="L111" s="37"/>
      <c r="M111" s="37">
        <f>MAX(J111:L111)</f>
        <v>0</v>
      </c>
      <c r="N111" s="41">
        <f>M111*50*H111</f>
        <v>0</v>
      </c>
      <c r="O111" s="37">
        <v>40</v>
      </c>
      <c r="P111" s="37">
        <v>35</v>
      </c>
      <c r="Q111" s="37">
        <f>M111+P111</f>
        <v>35</v>
      </c>
      <c r="R111" s="41" t="e">
        <f>#VALUE!</f>
        <v>#VALUE!</v>
      </c>
      <c r="S111" s="41">
        <f>H111*M111*50+H111*O111*P111</f>
        <v>955.7780262356438</v>
      </c>
      <c r="T111" s="41" t="e">
        <f>N111+R111</f>
        <v>#VALUE!</v>
      </c>
      <c r="U111" s="7">
        <v>1</v>
      </c>
    </row>
    <row r="112" spans="2:21" ht="11.2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7"/>
      <c r="P112" s="7"/>
      <c r="Q112" s="7"/>
      <c r="R112" s="7"/>
      <c r="S112" s="7"/>
      <c r="T112" s="7"/>
      <c r="U112" s="7"/>
    </row>
    <row r="113" spans="2:21" ht="20.25" customHeight="1">
      <c r="B113" s="106" t="s">
        <v>105</v>
      </c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8"/>
    </row>
    <row r="114" spans="2:21" ht="26.25">
      <c r="B114" s="6"/>
      <c r="C114" s="63" t="s">
        <v>121</v>
      </c>
      <c r="D114" s="66" t="s">
        <v>127</v>
      </c>
      <c r="E114" s="37">
        <v>80</v>
      </c>
      <c r="F114" s="38">
        <v>75.6</v>
      </c>
      <c r="G114" s="38" t="s">
        <v>24</v>
      </c>
      <c r="H114" s="39">
        <f>500/(-216.0475144+16.2606339*$E114-0.002388645*$E114^2-0.00113732*$E114^3+0.00000701863*$E114^4-0.00000001291*$E114^5)</f>
        <v>0.6826985901683169</v>
      </c>
      <c r="I114" s="47">
        <v>5</v>
      </c>
      <c r="J114" s="37"/>
      <c r="K114" s="37"/>
      <c r="L114" s="37"/>
      <c r="M114" s="37">
        <f>MAX(J114:L114)</f>
        <v>0</v>
      </c>
      <c r="N114" s="41">
        <f>M114*50*H114</f>
        <v>0</v>
      </c>
      <c r="O114" s="37">
        <v>80</v>
      </c>
      <c r="P114" s="37">
        <v>33</v>
      </c>
      <c r="Q114" s="37">
        <f>M114+P114</f>
        <v>33</v>
      </c>
      <c r="R114" s="41" t="e">
        <f>#VALUE!</f>
        <v>#VALUE!</v>
      </c>
      <c r="S114" s="41">
        <f>H114*M114*50+H114*O114*P114</f>
        <v>1802.3242780443568</v>
      </c>
      <c r="T114" s="41" t="e">
        <f>N114+R114</f>
        <v>#VALUE!</v>
      </c>
      <c r="U114" s="7">
        <v>2</v>
      </c>
    </row>
    <row r="115" spans="2:21" ht="12">
      <c r="B115" s="6"/>
      <c r="C115" s="64" t="s">
        <v>122</v>
      </c>
      <c r="D115" s="37" t="s">
        <v>97</v>
      </c>
      <c r="E115" s="37">
        <v>80</v>
      </c>
      <c r="F115" s="38">
        <v>79.2</v>
      </c>
      <c r="G115" s="38" t="s">
        <v>24</v>
      </c>
      <c r="H115" s="39">
        <f>500/(-216.0475144+16.2606339*$E115-0.002388645*$E115^2-0.00113732*$E115^3+0.00000701863*$E115^4-0.00000001291*$E115^5)</f>
        <v>0.6826985901683169</v>
      </c>
      <c r="I115" s="65">
        <v>5</v>
      </c>
      <c r="J115" s="37"/>
      <c r="K115" s="37"/>
      <c r="L115" s="37"/>
      <c r="M115" s="37">
        <f>MAX(J115:L115)</f>
        <v>0</v>
      </c>
      <c r="N115" s="41">
        <f>M115*50*H115</f>
        <v>0</v>
      </c>
      <c r="O115" s="37">
        <v>80</v>
      </c>
      <c r="P115" s="37">
        <v>22</v>
      </c>
      <c r="Q115" s="37">
        <f>M115+P115</f>
        <v>22</v>
      </c>
      <c r="R115" s="41" t="e">
        <f>#VALUE!</f>
        <v>#VALUE!</v>
      </c>
      <c r="S115" s="41">
        <f>H115*M115*50+H115*O115*P115*1.05</f>
        <v>1261.6269946310497</v>
      </c>
      <c r="T115" s="41" t="e">
        <f>N115+R115</f>
        <v>#VALUE!</v>
      </c>
      <c r="U115" s="7"/>
    </row>
    <row r="116" spans="2:21" ht="13.5" customHeight="1">
      <c r="B116" s="6"/>
      <c r="C116" s="55" t="s">
        <v>123</v>
      </c>
      <c r="D116" s="37" t="s">
        <v>97</v>
      </c>
      <c r="E116" s="37">
        <v>80</v>
      </c>
      <c r="F116" s="38">
        <v>79.4</v>
      </c>
      <c r="G116" s="38" t="s">
        <v>24</v>
      </c>
      <c r="H116" s="39">
        <f>500/(-216.0475144+16.2606339*$E116-0.002388645*$E116^2-0.00113732*$E116^3+0.00000701863*$E116^4-0.00000001291*$E116^5)</f>
        <v>0.6826985901683169</v>
      </c>
      <c r="I116" s="65">
        <v>5</v>
      </c>
      <c r="J116" s="37"/>
      <c r="K116" s="37"/>
      <c r="L116" s="37"/>
      <c r="M116" s="37">
        <f>MAX(J116:L116)</f>
        <v>0</v>
      </c>
      <c r="N116" s="41">
        <f>M116*50*H116</f>
        <v>0</v>
      </c>
      <c r="O116" s="37">
        <v>80</v>
      </c>
      <c r="P116" s="37">
        <v>31</v>
      </c>
      <c r="Q116" s="37">
        <f>M116+P116</f>
        <v>31</v>
      </c>
      <c r="R116" s="41" t="e">
        <f>#VALUE!</f>
        <v>#VALUE!</v>
      </c>
      <c r="S116" s="41">
        <f>H116*M116*50+H116*O116*P116</f>
        <v>1693.092503617426</v>
      </c>
      <c r="T116" s="41" t="e">
        <f>N116+R116</f>
        <v>#VALUE!</v>
      </c>
      <c r="U116" s="7">
        <v>3</v>
      </c>
    </row>
    <row r="117" spans="2:21" ht="30.75" customHeight="1">
      <c r="B117" s="6"/>
      <c r="C117" s="55" t="s">
        <v>124</v>
      </c>
      <c r="D117" s="37" t="s">
        <v>97</v>
      </c>
      <c r="E117" s="37">
        <v>80</v>
      </c>
      <c r="F117" s="38">
        <v>77.8</v>
      </c>
      <c r="G117" s="38" t="s">
        <v>24</v>
      </c>
      <c r="H117" s="39">
        <f>500/(-216.0475144+16.2606339*$E117-0.002388645*$E117^2-0.00113732*$E117^3+0.00000701863*$E117^4-0.00000001291*$E117^5)</f>
        <v>0.6826985901683169</v>
      </c>
      <c r="I117" s="65">
        <v>5</v>
      </c>
      <c r="J117" s="37"/>
      <c r="K117" s="37"/>
      <c r="L117" s="37"/>
      <c r="M117" s="37">
        <f>MAX(J117:L117)</f>
        <v>0</v>
      </c>
      <c r="N117" s="41">
        <f>M117*50*H117</f>
        <v>0</v>
      </c>
      <c r="O117" s="37">
        <v>80</v>
      </c>
      <c r="P117" s="37">
        <v>29</v>
      </c>
      <c r="Q117" s="37">
        <f>M117+P117</f>
        <v>29</v>
      </c>
      <c r="R117" s="41" t="e">
        <f>#VALUE!</f>
        <v>#VALUE!</v>
      </c>
      <c r="S117" s="41">
        <f>H117*M117*50+H117*O117*P117</f>
        <v>1583.8607291904952</v>
      </c>
      <c r="T117" s="41" t="e">
        <f>N117+R117</f>
        <v>#VALUE!</v>
      </c>
      <c r="U117" s="7"/>
    </row>
    <row r="118" spans="2:21" ht="12.75" customHeight="1">
      <c r="B118" s="6"/>
      <c r="C118" s="60" t="s">
        <v>126</v>
      </c>
      <c r="D118" s="37" t="s">
        <v>21</v>
      </c>
      <c r="E118" s="37">
        <v>80</v>
      </c>
      <c r="F118" s="38">
        <v>79.6</v>
      </c>
      <c r="G118" s="38" t="s">
        <v>24</v>
      </c>
      <c r="H118" s="39">
        <v>0.6849</v>
      </c>
      <c r="I118" s="40">
        <v>3</v>
      </c>
      <c r="J118" s="37">
        <v>135</v>
      </c>
      <c r="K118" s="37">
        <v>140</v>
      </c>
      <c r="L118" s="37">
        <v>145</v>
      </c>
      <c r="M118" s="37">
        <f>MAX(J118:L118)</f>
        <v>145</v>
      </c>
      <c r="N118" s="41">
        <f>M118*50*H118</f>
        <v>4965.525</v>
      </c>
      <c r="O118" s="37">
        <v>80</v>
      </c>
      <c r="P118" s="37">
        <v>34</v>
      </c>
      <c r="Q118" s="37">
        <f>M118+P118</f>
        <v>179</v>
      </c>
      <c r="R118" s="41">
        <v>2049.1</v>
      </c>
      <c r="S118" s="41">
        <f>H118*M118*50+H118*O118*P118</f>
        <v>6828.4529999999995</v>
      </c>
      <c r="T118" s="41">
        <f>N118+R118</f>
        <v>7014.625</v>
      </c>
      <c r="U118" s="7">
        <v>1</v>
      </c>
    </row>
    <row r="119" spans="2:21" ht="12">
      <c r="B119" s="6"/>
      <c r="C119" s="55"/>
      <c r="D119" s="37"/>
      <c r="E119" s="37"/>
      <c r="F119" s="38"/>
      <c r="G119" s="38"/>
      <c r="H119" s="39"/>
      <c r="I119" s="65"/>
      <c r="J119" s="37"/>
      <c r="K119" s="37"/>
      <c r="L119" s="37"/>
      <c r="M119" s="37"/>
      <c r="N119" s="41"/>
      <c r="O119" s="37"/>
      <c r="P119" s="37"/>
      <c r="Q119" s="37"/>
      <c r="R119" s="41"/>
      <c r="S119" s="41"/>
      <c r="T119" s="41"/>
      <c r="U119" s="7"/>
    </row>
    <row r="120" spans="2:21" ht="11.2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7"/>
      <c r="P120" s="7"/>
      <c r="Q120" s="7"/>
      <c r="R120" s="7"/>
      <c r="S120" s="7"/>
      <c r="T120" s="7"/>
      <c r="U120" s="7"/>
    </row>
    <row r="121" spans="2:21" ht="21" customHeight="1">
      <c r="B121" s="106" t="s">
        <v>106</v>
      </c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8"/>
    </row>
    <row r="122" spans="2:21" ht="12">
      <c r="B122" s="6"/>
      <c r="C122" s="55" t="s">
        <v>125</v>
      </c>
      <c r="D122" s="37" t="s">
        <v>97</v>
      </c>
      <c r="E122" s="37">
        <v>80</v>
      </c>
      <c r="F122" s="38">
        <v>79.2</v>
      </c>
      <c r="G122" s="38" t="s">
        <v>49</v>
      </c>
      <c r="H122" s="39">
        <f>500/(-216.0475144+16.2606339*$E122-0.002388645*$E122^2-0.00113732*$E122^3+0.00000701863*$E122^4-0.00000001291*$E122^5)</f>
        <v>0.6826985901683169</v>
      </c>
      <c r="I122" s="40">
        <v>5</v>
      </c>
      <c r="J122" s="37"/>
      <c r="K122" s="37"/>
      <c r="L122" s="37"/>
      <c r="M122" s="37">
        <f>MAX(J122:L122)</f>
        <v>0</v>
      </c>
      <c r="N122" s="41">
        <f>M122*50*H122</f>
        <v>0</v>
      </c>
      <c r="O122" s="37">
        <v>80</v>
      </c>
      <c r="P122" s="37">
        <v>22</v>
      </c>
      <c r="Q122" s="37">
        <f>M122+P122</f>
        <v>22</v>
      </c>
      <c r="R122" s="41" t="e">
        <f>#VALUE!</f>
        <v>#VALUE!</v>
      </c>
      <c r="S122" s="41">
        <f>H122*M122*50+H122*O122*P122</f>
        <v>1201.5495186962378</v>
      </c>
      <c r="T122" s="41" t="e">
        <f>N122+R122</f>
        <v>#VALUE!</v>
      </c>
      <c r="U122" s="7">
        <v>1</v>
      </c>
    </row>
    <row r="123" spans="2:21" ht="11.2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7"/>
      <c r="P123" s="7"/>
      <c r="Q123" s="7"/>
      <c r="R123" s="7"/>
      <c r="S123" s="7"/>
      <c r="T123" s="7"/>
      <c r="U123" s="7"/>
    </row>
    <row r="124" spans="2:21" ht="27.75" customHeight="1">
      <c r="B124" s="106" t="s">
        <v>166</v>
      </c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8"/>
    </row>
    <row r="125" spans="2:21" ht="14.25" customHeight="1">
      <c r="B125" s="6"/>
      <c r="C125" s="61" t="s">
        <v>159</v>
      </c>
      <c r="D125" s="37" t="s">
        <v>158</v>
      </c>
      <c r="E125" s="37">
        <v>110</v>
      </c>
      <c r="F125" s="40">
        <v>104</v>
      </c>
      <c r="G125" s="38" t="s">
        <v>160</v>
      </c>
      <c r="H125" s="39">
        <f>500/(-216.0475144+16.2606339*$E125-0.002388645*$E125^2-0.00113732*$E125^3+0.00000701863*$E125^4-0.00000001291*$E125^5)</f>
        <v>0.5884932151853359</v>
      </c>
      <c r="I125" s="37">
        <v>4</v>
      </c>
      <c r="J125" s="37"/>
      <c r="K125" s="37"/>
      <c r="L125" s="37"/>
      <c r="M125" s="37">
        <f>MAX(J125:L125)</f>
        <v>0</v>
      </c>
      <c r="N125" s="41">
        <f>M125*50*H125</f>
        <v>0</v>
      </c>
      <c r="O125" s="37">
        <v>110</v>
      </c>
      <c r="P125" s="37">
        <v>14</v>
      </c>
      <c r="Q125" s="37">
        <f>M125+P125</f>
        <v>14</v>
      </c>
      <c r="R125" s="41" t="e">
        <f>#VALUE!</f>
        <v>#VALUE!</v>
      </c>
      <c r="S125" s="41">
        <f>H125*M125*50+H125*O125*P125</f>
        <v>906.2795513854173</v>
      </c>
      <c r="T125" s="41" t="e">
        <f>N125+R125</f>
        <v>#VALUE!</v>
      </c>
      <c r="U125" s="7">
        <v>1</v>
      </c>
    </row>
    <row r="126" spans="2:21" ht="11.2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7"/>
      <c r="P126" s="7"/>
      <c r="Q126" s="7"/>
      <c r="R126" s="7"/>
      <c r="S126" s="7"/>
      <c r="T126" s="7"/>
      <c r="U126" s="7"/>
    </row>
    <row r="127" spans="2:21" ht="25.5" customHeight="1">
      <c r="B127" s="106" t="s">
        <v>167</v>
      </c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8"/>
    </row>
    <row r="128" spans="2:21" ht="12.75">
      <c r="B128" s="6"/>
      <c r="C128" s="61" t="s">
        <v>161</v>
      </c>
      <c r="D128" s="37" t="s">
        <v>158</v>
      </c>
      <c r="E128" s="37">
        <v>110</v>
      </c>
      <c r="F128" s="40">
        <v>108</v>
      </c>
      <c r="G128" s="38" t="s">
        <v>27</v>
      </c>
      <c r="H128" s="39">
        <f>500/(-216.0475144+16.2606339*$E128-0.002388645*$E128^2-0.00113732*$E128^3+0.00000701863*$E128^4-0.00000001291*$E128^5)</f>
        <v>0.5884932151853359</v>
      </c>
      <c r="I128" s="37">
        <v>4</v>
      </c>
      <c r="J128" s="43"/>
      <c r="K128" s="40"/>
      <c r="L128" s="40"/>
      <c r="M128" s="37">
        <f>MAX(J128:L128)</f>
        <v>0</v>
      </c>
      <c r="N128" s="41">
        <f>M128*50*H128</f>
        <v>0</v>
      </c>
      <c r="O128" s="37">
        <v>110</v>
      </c>
      <c r="P128" s="40">
        <v>15</v>
      </c>
      <c r="Q128" s="37">
        <f>M128+P128</f>
        <v>15</v>
      </c>
      <c r="R128" s="41" t="e">
        <f>#VALUE!</f>
        <v>#VALUE!</v>
      </c>
      <c r="S128" s="41">
        <f>H128*M128*50+H128*O128*P128</f>
        <v>971.0138050558043</v>
      </c>
      <c r="T128" s="41" t="e">
        <f>N128+R128</f>
        <v>#VALUE!</v>
      </c>
      <c r="U128" s="7">
        <v>1</v>
      </c>
    </row>
    <row r="129" spans="2:21" ht="11.2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7"/>
      <c r="P129" s="7"/>
      <c r="Q129" s="7"/>
      <c r="R129" s="7"/>
      <c r="S129" s="7"/>
      <c r="T129" s="7"/>
      <c r="U129" s="7"/>
    </row>
    <row r="130" spans="2:21" ht="11.2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7"/>
      <c r="P130" s="7"/>
      <c r="Q130" s="7"/>
      <c r="R130" s="7"/>
      <c r="S130" s="7"/>
      <c r="T130" s="7"/>
      <c r="U130" s="7"/>
    </row>
    <row r="131" spans="2:21" ht="11.2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7"/>
      <c r="P131" s="7"/>
      <c r="Q131" s="7"/>
      <c r="R131" s="7"/>
      <c r="S131" s="7"/>
      <c r="T131" s="7"/>
      <c r="U131" s="7"/>
    </row>
    <row r="132" spans="2:21" ht="11.2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7"/>
      <c r="P132" s="7"/>
      <c r="Q132" s="7"/>
      <c r="R132" s="7"/>
      <c r="S132" s="7"/>
      <c r="T132" s="7"/>
      <c r="U132" s="7"/>
    </row>
    <row r="133" spans="2:21" ht="11.2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7"/>
      <c r="P133" s="7"/>
      <c r="Q133" s="7"/>
      <c r="R133" s="7"/>
      <c r="S133" s="7"/>
      <c r="T133" s="7"/>
      <c r="U133" s="7"/>
    </row>
    <row r="134" spans="2:21" ht="11.2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7"/>
      <c r="P134" s="7"/>
      <c r="Q134" s="7"/>
      <c r="R134" s="7"/>
      <c r="S134" s="7"/>
      <c r="T134" s="7"/>
      <c r="U134" s="7"/>
    </row>
    <row r="135" spans="2:21" ht="11.2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7"/>
      <c r="P135" s="7"/>
      <c r="Q135" s="7"/>
      <c r="R135" s="7"/>
      <c r="S135" s="7"/>
      <c r="T135" s="7"/>
      <c r="U135" s="7"/>
    </row>
    <row r="136" spans="2:21" ht="11.2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7"/>
      <c r="P136" s="7"/>
      <c r="Q136" s="7"/>
      <c r="R136" s="7"/>
      <c r="S136" s="7"/>
      <c r="T136" s="7"/>
      <c r="U136" s="7"/>
    </row>
    <row r="137" spans="2:21" ht="11.2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7"/>
      <c r="P137" s="7"/>
      <c r="Q137" s="7"/>
      <c r="R137" s="7"/>
      <c r="S137" s="7"/>
      <c r="T137" s="7"/>
      <c r="U137" s="7"/>
    </row>
    <row r="138" spans="2:21" ht="11.2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7"/>
      <c r="P138" s="7"/>
      <c r="Q138" s="7"/>
      <c r="R138" s="7"/>
      <c r="S138" s="7"/>
      <c r="T138" s="7"/>
      <c r="U138" s="7"/>
    </row>
    <row r="139" spans="2:21" ht="11.2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7"/>
      <c r="P139" s="7"/>
      <c r="Q139" s="7"/>
      <c r="R139" s="7"/>
      <c r="S139" s="7"/>
      <c r="T139" s="7"/>
      <c r="U139" s="7"/>
    </row>
    <row r="140" spans="2:21" ht="11.2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7"/>
      <c r="P140" s="7"/>
      <c r="Q140" s="7"/>
      <c r="R140" s="7"/>
      <c r="S140" s="7"/>
      <c r="T140" s="7"/>
      <c r="U140" s="7"/>
    </row>
    <row r="141" spans="2:21" ht="11.2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7"/>
      <c r="P141" s="7"/>
      <c r="Q141" s="7"/>
      <c r="R141" s="7"/>
      <c r="S141" s="7"/>
      <c r="T141" s="7"/>
      <c r="U141" s="7"/>
    </row>
    <row r="142" spans="2:21" ht="11.2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7"/>
      <c r="P142" s="7"/>
      <c r="Q142" s="7"/>
      <c r="R142" s="7"/>
      <c r="S142" s="7"/>
      <c r="T142" s="7"/>
      <c r="U142" s="7"/>
    </row>
    <row r="143" spans="2:21" ht="11.2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7"/>
      <c r="P143" s="7"/>
      <c r="Q143" s="7"/>
      <c r="R143" s="7"/>
      <c r="S143" s="7"/>
      <c r="T143" s="7"/>
      <c r="U143" s="7"/>
    </row>
  </sheetData>
  <sheetProtection/>
  <mergeCells count="34">
    <mergeCell ref="C3:T3"/>
    <mergeCell ref="B9:U9"/>
    <mergeCell ref="B5:U5"/>
    <mergeCell ref="B12:U12"/>
    <mergeCell ref="B16:U16"/>
    <mergeCell ref="B19:U19"/>
    <mergeCell ref="B22:U22"/>
    <mergeCell ref="B25:U25"/>
    <mergeCell ref="B8:U8"/>
    <mergeCell ref="B34:U34"/>
    <mergeCell ref="B39:U39"/>
    <mergeCell ref="B74:U74"/>
    <mergeCell ref="B65:U65"/>
    <mergeCell ref="B62:U62"/>
    <mergeCell ref="B59:U59"/>
    <mergeCell ref="B56:U56"/>
    <mergeCell ref="B55:U55"/>
    <mergeCell ref="B68:U68"/>
    <mergeCell ref="B110:U110"/>
    <mergeCell ref="B113:U113"/>
    <mergeCell ref="B121:U121"/>
    <mergeCell ref="B98:U98"/>
    <mergeCell ref="B95:U95"/>
    <mergeCell ref="B94:U94"/>
    <mergeCell ref="B80:U80"/>
    <mergeCell ref="B42:U42"/>
    <mergeCell ref="B83:U83"/>
    <mergeCell ref="B124:U124"/>
    <mergeCell ref="B87:U87"/>
    <mergeCell ref="B127:U127"/>
    <mergeCell ref="B49:U49"/>
    <mergeCell ref="B52:U52"/>
    <mergeCell ref="B103:U103"/>
    <mergeCell ref="B107:U10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U46"/>
  <sheetViews>
    <sheetView zoomScalePageLayoutView="0" workbookViewId="0" topLeftCell="A25">
      <selection activeCell="Y18" sqref="Y18"/>
    </sheetView>
  </sheetViews>
  <sheetFormatPr defaultColWidth="10.5" defaultRowHeight="11.25"/>
  <cols>
    <col min="1" max="1" width="10.5" style="1" customWidth="1"/>
    <col min="2" max="2" width="6.5" style="1" customWidth="1"/>
    <col min="3" max="3" width="47.16015625" style="1" customWidth="1"/>
    <col min="4" max="4" width="14.33203125" style="1" customWidth="1"/>
    <col min="5" max="5" width="13.5" style="1" customWidth="1"/>
    <col min="6" max="6" width="11.83203125" style="1" customWidth="1"/>
    <col min="7" max="7" width="12.5" style="1" customWidth="1"/>
    <col min="8" max="13" width="10.5" style="1" customWidth="1"/>
    <col min="14" max="14" width="13.33203125" style="1" customWidth="1"/>
    <col min="15" max="15" width="13.16015625" style="0" customWidth="1"/>
    <col min="16" max="16" width="10.5" style="0" customWidth="1"/>
    <col min="17" max="17" width="16.83203125" style="0" customWidth="1"/>
    <col min="18" max="18" width="13" style="0" customWidth="1"/>
    <col min="19" max="19" width="13.83203125" style="0" customWidth="1"/>
    <col min="20" max="20" width="13.16015625" style="0" customWidth="1"/>
  </cols>
  <sheetData>
    <row r="3" spans="3:20" ht="24" customHeight="1">
      <c r="C3" s="111" t="s">
        <v>19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ht="11.25" customHeight="1"/>
    <row r="5" spans="2:21" ht="33.75" customHeight="1">
      <c r="B5" s="102" t="s">
        <v>173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</row>
    <row r="6" ht="11.25" customHeight="1"/>
    <row r="7" ht="13.5" customHeight="1"/>
    <row r="8" spans="2:21" ht="87" customHeight="1">
      <c r="B8" s="5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3" t="s">
        <v>5</v>
      </c>
      <c r="H8" s="2" t="s">
        <v>6</v>
      </c>
      <c r="I8" s="4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  <c r="O8" s="2" t="s">
        <v>13</v>
      </c>
      <c r="P8" s="2" t="s">
        <v>14</v>
      </c>
      <c r="Q8" s="2" t="s">
        <v>15</v>
      </c>
      <c r="R8" s="2" t="s">
        <v>16</v>
      </c>
      <c r="S8" s="2" t="s">
        <v>17</v>
      </c>
      <c r="T8" s="2" t="s">
        <v>18</v>
      </c>
      <c r="U8" s="2" t="s">
        <v>25</v>
      </c>
    </row>
    <row r="9" spans="2:21" ht="31.5" customHeight="1">
      <c r="B9" s="110" t="s">
        <v>174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</row>
    <row r="10" spans="2:21" ht="33" customHeight="1">
      <c r="B10" s="106" t="s">
        <v>148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8"/>
    </row>
    <row r="11" spans="2:21" ht="18" customHeight="1">
      <c r="B11" s="6"/>
      <c r="C11" s="45" t="s">
        <v>176</v>
      </c>
      <c r="D11" s="67" t="s">
        <v>179</v>
      </c>
      <c r="E11" s="37">
        <v>100</v>
      </c>
      <c r="F11" s="38">
        <v>94.5</v>
      </c>
      <c r="G11" s="38" t="s">
        <v>24</v>
      </c>
      <c r="H11" s="39">
        <v>0.62352342308857</v>
      </c>
      <c r="I11" s="37">
        <v>4</v>
      </c>
      <c r="J11" s="37">
        <v>185</v>
      </c>
      <c r="K11" s="37">
        <v>192.5</v>
      </c>
      <c r="L11" s="37">
        <v>197.5</v>
      </c>
      <c r="M11" s="37">
        <v>197.5</v>
      </c>
      <c r="N11" s="41">
        <v>6157.2938029996285</v>
      </c>
      <c r="O11" s="37">
        <v>0</v>
      </c>
      <c r="P11" s="37"/>
      <c r="Q11" s="37">
        <v>197.5</v>
      </c>
      <c r="R11" s="41">
        <v>0</v>
      </c>
      <c r="S11" s="41">
        <v>6157.2938029996285</v>
      </c>
      <c r="T11" s="7"/>
      <c r="U11" s="7">
        <v>1</v>
      </c>
    </row>
    <row r="12" spans="2:21" ht="11.25" customHeigh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  <c r="P12" s="7"/>
      <c r="Q12" s="7"/>
      <c r="R12" s="7"/>
      <c r="S12" s="7"/>
      <c r="T12" s="7"/>
      <c r="U12" s="7"/>
    </row>
    <row r="13" spans="2:21" ht="23.25" customHeight="1">
      <c r="B13" s="106" t="s">
        <v>177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8"/>
    </row>
    <row r="14" spans="2:21" ht="21.75" customHeight="1">
      <c r="B14" s="6"/>
      <c r="C14" s="45" t="s">
        <v>178</v>
      </c>
      <c r="D14" s="67" t="s">
        <v>179</v>
      </c>
      <c r="E14" s="37">
        <v>110</v>
      </c>
      <c r="F14" s="38">
        <v>106</v>
      </c>
      <c r="G14" s="38" t="s">
        <v>24</v>
      </c>
      <c r="H14" s="39">
        <v>0.5955958135095564</v>
      </c>
      <c r="I14" s="37">
        <v>4</v>
      </c>
      <c r="J14" s="37">
        <v>170</v>
      </c>
      <c r="K14" s="37">
        <v>180</v>
      </c>
      <c r="L14" s="37">
        <v>185</v>
      </c>
      <c r="M14" s="37">
        <v>185</v>
      </c>
      <c r="N14" s="41">
        <v>5509.261274963396</v>
      </c>
      <c r="O14" s="37">
        <v>0</v>
      </c>
      <c r="P14" s="37"/>
      <c r="Q14" s="37">
        <v>185</v>
      </c>
      <c r="R14" s="41">
        <v>0</v>
      </c>
      <c r="S14" s="41">
        <v>5509.261274963396</v>
      </c>
      <c r="T14" s="7"/>
      <c r="U14" s="7">
        <v>1</v>
      </c>
    </row>
    <row r="15" spans="2:21" ht="11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  <c r="P15" s="7"/>
      <c r="Q15" s="7"/>
      <c r="R15" s="7"/>
      <c r="S15" s="7"/>
      <c r="T15" s="7"/>
      <c r="U15" s="7"/>
    </row>
    <row r="16" spans="2:21" ht="11.25" customHeight="1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  <c r="P16" s="7"/>
      <c r="Q16" s="7"/>
      <c r="R16" s="7"/>
      <c r="S16" s="7"/>
      <c r="T16" s="7"/>
      <c r="U16" s="7"/>
    </row>
    <row r="17" spans="2:21" ht="23.25" customHeight="1">
      <c r="B17" s="110" t="s">
        <v>180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</row>
    <row r="18" spans="2:21" ht="27.75" customHeight="1">
      <c r="B18" s="106" t="s">
        <v>181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8"/>
    </row>
    <row r="19" spans="2:21" ht="11.25" customHeight="1">
      <c r="B19" s="6"/>
      <c r="C19" s="45" t="s">
        <v>182</v>
      </c>
      <c r="D19" s="37" t="s">
        <v>183</v>
      </c>
      <c r="E19" s="37">
        <v>90</v>
      </c>
      <c r="F19" s="38">
        <v>89</v>
      </c>
      <c r="G19" s="38" t="s">
        <v>24</v>
      </c>
      <c r="H19" s="39">
        <v>0.6420731504122322</v>
      </c>
      <c r="I19" s="37">
        <v>4</v>
      </c>
      <c r="J19" s="37">
        <v>150</v>
      </c>
      <c r="K19" s="37">
        <v>160</v>
      </c>
      <c r="L19" s="37">
        <v>167.5</v>
      </c>
      <c r="M19" s="37">
        <v>167.5</v>
      </c>
      <c r="N19" s="41">
        <v>5377.362634702445</v>
      </c>
      <c r="O19" s="37">
        <v>90</v>
      </c>
      <c r="P19" s="37">
        <v>24</v>
      </c>
      <c r="Q19" s="37">
        <v>191.5</v>
      </c>
      <c r="R19" s="41">
        <v>1594.9097056239848</v>
      </c>
      <c r="S19" s="41">
        <v>6972.27234032643</v>
      </c>
      <c r="T19" s="7"/>
      <c r="U19" s="7">
        <v>1</v>
      </c>
    </row>
    <row r="20" spans="2:21" ht="11.25" customHeight="1">
      <c r="B20" s="6"/>
      <c r="C20" s="45" t="s">
        <v>186</v>
      </c>
      <c r="D20" s="37" t="s">
        <v>183</v>
      </c>
      <c r="E20" s="37">
        <v>90</v>
      </c>
      <c r="F20" s="38">
        <v>90</v>
      </c>
      <c r="G20" s="38" t="s">
        <v>24</v>
      </c>
      <c r="H20" s="39">
        <v>0.6383940763718042</v>
      </c>
      <c r="I20" s="37">
        <v>3</v>
      </c>
      <c r="J20" s="37">
        <v>127.5</v>
      </c>
      <c r="K20" s="37">
        <v>130</v>
      </c>
      <c r="L20" s="37">
        <v>132.5</v>
      </c>
      <c r="M20" s="37">
        <v>132.5</v>
      </c>
      <c r="N20" s="41">
        <v>4229.360755963203</v>
      </c>
      <c r="O20" s="37">
        <v>90</v>
      </c>
      <c r="P20" s="37">
        <v>17</v>
      </c>
      <c r="Q20" s="37">
        <v>149.5</v>
      </c>
      <c r="R20" s="41">
        <v>1123.2543773761895</v>
      </c>
      <c r="S20" s="41">
        <v>5352.615133339392</v>
      </c>
      <c r="T20" s="7"/>
      <c r="U20" s="7">
        <v>2</v>
      </c>
    </row>
    <row r="21" spans="2:21" ht="11.25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  <c r="P21" s="7"/>
      <c r="Q21" s="7"/>
      <c r="R21" s="7"/>
      <c r="S21" s="7"/>
      <c r="T21" s="7"/>
      <c r="U21" s="7"/>
    </row>
    <row r="22" spans="2:21" ht="26.25" customHeight="1">
      <c r="B22" s="106" t="s">
        <v>145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8"/>
    </row>
    <row r="23" spans="2:21" ht="11.25" customHeight="1">
      <c r="B23" s="6"/>
      <c r="C23" s="45" t="s">
        <v>184</v>
      </c>
      <c r="D23" s="37" t="s">
        <v>183</v>
      </c>
      <c r="E23" s="37">
        <v>90</v>
      </c>
      <c r="F23" s="43">
        <v>87.4</v>
      </c>
      <c r="G23" s="38" t="s">
        <v>185</v>
      </c>
      <c r="H23" s="39">
        <v>0.6482713372703979</v>
      </c>
      <c r="I23" s="37">
        <v>4</v>
      </c>
      <c r="J23" s="37">
        <v>150</v>
      </c>
      <c r="K23" s="37">
        <v>0</v>
      </c>
      <c r="L23" s="37">
        <v>0</v>
      </c>
      <c r="M23" s="37">
        <v>150</v>
      </c>
      <c r="N23" s="41">
        <v>4862.035029527984</v>
      </c>
      <c r="O23" s="37">
        <v>90</v>
      </c>
      <c r="P23" s="37">
        <v>29</v>
      </c>
      <c r="Q23" s="37">
        <v>179</v>
      </c>
      <c r="R23" s="41">
        <v>1945.786418817099</v>
      </c>
      <c r="S23" s="41">
        <v>6807.821448345083</v>
      </c>
      <c r="T23" s="7"/>
      <c r="U23" s="7">
        <v>1</v>
      </c>
    </row>
    <row r="24" spans="2:21" ht="11.25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  <c r="P24" s="7"/>
      <c r="Q24" s="7"/>
      <c r="R24" s="7"/>
      <c r="S24" s="7"/>
      <c r="T24" s="7"/>
      <c r="U24" s="7"/>
    </row>
    <row r="25" spans="2:21" ht="27.75" customHeight="1">
      <c r="B25" s="106" t="s">
        <v>187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8"/>
    </row>
    <row r="26" spans="2:21" ht="11.25" customHeight="1">
      <c r="B26" s="6"/>
      <c r="C26" s="45" t="s">
        <v>176</v>
      </c>
      <c r="D26" s="37" t="s">
        <v>183</v>
      </c>
      <c r="E26" s="37">
        <v>100</v>
      </c>
      <c r="F26" s="38">
        <v>94.5</v>
      </c>
      <c r="G26" s="38" t="s">
        <v>24</v>
      </c>
      <c r="H26" s="39">
        <v>0.62352342308857</v>
      </c>
      <c r="I26" s="37">
        <v>4</v>
      </c>
      <c r="J26" s="37">
        <v>185</v>
      </c>
      <c r="K26" s="37">
        <v>192.5</v>
      </c>
      <c r="L26" s="37">
        <v>197.5</v>
      </c>
      <c r="M26" s="37">
        <v>197.5</v>
      </c>
      <c r="N26" s="41">
        <v>6157.2938029996285</v>
      </c>
      <c r="O26" s="37">
        <v>100</v>
      </c>
      <c r="P26" s="37">
        <v>32</v>
      </c>
      <c r="Q26" s="37">
        <v>229.5</v>
      </c>
      <c r="R26" s="41">
        <v>2394.329944660109</v>
      </c>
      <c r="S26" s="41">
        <v>8551.623747659738</v>
      </c>
      <c r="T26" s="7"/>
      <c r="U26" s="7">
        <v>1</v>
      </c>
    </row>
    <row r="27" spans="2:21" ht="11.25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/>
      <c r="P27" s="7"/>
      <c r="Q27" s="7"/>
      <c r="R27" s="7"/>
      <c r="S27" s="7"/>
      <c r="T27" s="7"/>
      <c r="U27" s="7"/>
    </row>
    <row r="28" spans="2:21" ht="18" customHeight="1">
      <c r="B28" s="106" t="s">
        <v>188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8"/>
    </row>
    <row r="29" spans="2:21" ht="11.25" customHeight="1">
      <c r="B29" s="6"/>
      <c r="C29" s="45" t="s">
        <v>189</v>
      </c>
      <c r="D29" s="37" t="s">
        <v>183</v>
      </c>
      <c r="E29" s="37">
        <v>110</v>
      </c>
      <c r="F29" s="38">
        <v>108.6</v>
      </c>
      <c r="G29" s="38" t="s">
        <v>190</v>
      </c>
      <c r="H29" s="39">
        <v>0.5908527992336242</v>
      </c>
      <c r="I29" s="37">
        <v>4</v>
      </c>
      <c r="J29" s="37">
        <v>170</v>
      </c>
      <c r="K29" s="37">
        <v>185</v>
      </c>
      <c r="L29" s="37">
        <v>0</v>
      </c>
      <c r="M29" s="37">
        <v>185</v>
      </c>
      <c r="N29" s="41">
        <v>5465.388392911024</v>
      </c>
      <c r="O29" s="37">
        <v>110</v>
      </c>
      <c r="P29" s="37">
        <v>24</v>
      </c>
      <c r="Q29" s="37">
        <v>209</v>
      </c>
      <c r="R29" s="41">
        <v>1949.8142374709598</v>
      </c>
      <c r="S29" s="41">
        <v>7415.202630381984</v>
      </c>
      <c r="T29" s="7"/>
      <c r="U29" s="7">
        <v>1</v>
      </c>
    </row>
    <row r="30" spans="2:21" ht="11.25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/>
      <c r="P30" s="7"/>
      <c r="Q30" s="7"/>
      <c r="R30" s="7"/>
      <c r="S30" s="7"/>
      <c r="T30" s="7"/>
      <c r="U30" s="7"/>
    </row>
    <row r="31" spans="2:21" ht="29.25" customHeight="1">
      <c r="B31" s="106" t="s">
        <v>191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8"/>
    </row>
    <row r="32" spans="2:21" ht="11.25" customHeight="1">
      <c r="B32" s="6"/>
      <c r="C32" s="45" t="s">
        <v>192</v>
      </c>
      <c r="D32" s="37" t="s">
        <v>183</v>
      </c>
      <c r="E32" s="37">
        <v>120</v>
      </c>
      <c r="F32" s="38">
        <v>114.8</v>
      </c>
      <c r="G32" s="38" t="s">
        <v>24</v>
      </c>
      <c r="H32" s="39">
        <v>0.5813210110950014</v>
      </c>
      <c r="I32" s="37">
        <v>4</v>
      </c>
      <c r="J32" s="37">
        <v>230</v>
      </c>
      <c r="K32" s="37">
        <v>240</v>
      </c>
      <c r="L32" s="37">
        <v>250</v>
      </c>
      <c r="M32" s="37">
        <v>250</v>
      </c>
      <c r="N32" s="41">
        <v>7266.512638687518</v>
      </c>
      <c r="O32" s="37">
        <v>120</v>
      </c>
      <c r="P32" s="37">
        <v>40</v>
      </c>
      <c r="Q32" s="37">
        <v>290</v>
      </c>
      <c r="R32" s="41">
        <v>3627.443109232809</v>
      </c>
      <c r="S32" s="41">
        <v>10893.955747920327</v>
      </c>
      <c r="T32" s="7"/>
      <c r="U32" s="7">
        <v>1</v>
      </c>
    </row>
    <row r="33" spans="2:21" ht="11.25" customHeigh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7"/>
      <c r="P33" s="7"/>
      <c r="Q33" s="7"/>
      <c r="R33" s="7"/>
      <c r="S33" s="7"/>
      <c r="T33" s="7"/>
      <c r="U33" s="7"/>
    </row>
    <row r="34" spans="2:21" ht="26.25" customHeight="1">
      <c r="B34" s="106" t="s">
        <v>193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8"/>
    </row>
    <row r="35" spans="2:21" ht="11.25" customHeight="1">
      <c r="B35" s="6"/>
      <c r="C35" s="45" t="s">
        <v>194</v>
      </c>
      <c r="D35" s="37" t="s">
        <v>183</v>
      </c>
      <c r="E35" s="37">
        <v>140</v>
      </c>
      <c r="F35" s="38">
        <v>140.8</v>
      </c>
      <c r="G35" s="38" t="s">
        <v>195</v>
      </c>
      <c r="H35" s="39">
        <v>0.558332745183741</v>
      </c>
      <c r="I35" s="37">
        <v>5</v>
      </c>
      <c r="J35" s="37">
        <v>200</v>
      </c>
      <c r="K35" s="37">
        <v>205</v>
      </c>
      <c r="L35" s="37">
        <v>210</v>
      </c>
      <c r="M35" s="37">
        <v>210</v>
      </c>
      <c r="N35" s="41">
        <v>5862.493824429281</v>
      </c>
      <c r="O35" s="37">
        <v>140</v>
      </c>
      <c r="P35" s="37">
        <v>13</v>
      </c>
      <c r="Q35" s="37">
        <v>223</v>
      </c>
      <c r="R35" s="41">
        <v>1422.631834728172</v>
      </c>
      <c r="S35" s="41">
        <v>7285.125659157453</v>
      </c>
      <c r="T35" s="7"/>
      <c r="U35" s="7">
        <v>1</v>
      </c>
    </row>
    <row r="36" spans="1:21" ht="11.25" customHeight="1">
      <c r="A36" s="8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7"/>
      <c r="T36" s="7"/>
      <c r="U36" s="7"/>
    </row>
    <row r="37" spans="1:21" ht="11.25" customHeight="1">
      <c r="A37" s="8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/>
      <c r="P37" s="7"/>
      <c r="Q37" s="7"/>
      <c r="R37" s="7"/>
      <c r="S37" s="7"/>
      <c r="T37" s="7"/>
      <c r="U37" s="7"/>
    </row>
    <row r="38" spans="1:20" ht="11.2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9"/>
      <c r="P38" s="9"/>
      <c r="Q38" s="9"/>
      <c r="R38" s="9"/>
      <c r="S38" s="9"/>
      <c r="T38" s="9"/>
    </row>
    <row r="39" spans="1:20" ht="11.2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9"/>
      <c r="P39" s="9"/>
      <c r="Q39" s="9"/>
      <c r="R39" s="9"/>
      <c r="S39" s="9"/>
      <c r="T39" s="9"/>
    </row>
    <row r="40" spans="1:20" ht="11.2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9"/>
      <c r="P40" s="9"/>
      <c r="Q40" s="9"/>
      <c r="R40" s="9"/>
      <c r="S40" s="9"/>
      <c r="T40" s="9"/>
    </row>
    <row r="41" spans="1:20" ht="11.2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  <c r="P41" s="9"/>
      <c r="Q41" s="9"/>
      <c r="R41" s="9"/>
      <c r="S41" s="9"/>
      <c r="T41" s="9"/>
    </row>
    <row r="42" spans="1:20" ht="11.2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  <c r="P42" s="9"/>
      <c r="Q42" s="9"/>
      <c r="R42" s="9"/>
      <c r="S42" s="9"/>
      <c r="T42" s="9"/>
    </row>
    <row r="43" spans="1:20" ht="11.2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9"/>
      <c r="P43" s="9"/>
      <c r="Q43" s="9"/>
      <c r="R43" s="9"/>
      <c r="S43" s="9"/>
      <c r="T43" s="9"/>
    </row>
    <row r="44" spans="1:20" ht="11.2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9"/>
      <c r="P44" s="9"/>
      <c r="Q44" s="9"/>
      <c r="R44" s="9"/>
      <c r="S44" s="9"/>
      <c r="T44" s="9"/>
    </row>
    <row r="45" spans="1:20" ht="11.2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9"/>
      <c r="P45" s="9"/>
      <c r="Q45" s="9"/>
      <c r="R45" s="9"/>
      <c r="S45" s="9"/>
      <c r="T45" s="9"/>
    </row>
    <row r="46" spans="2:20" ht="11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9"/>
      <c r="P46" s="9"/>
      <c r="Q46" s="9"/>
      <c r="R46" s="9"/>
      <c r="S46" s="9"/>
      <c r="T46" s="9"/>
    </row>
  </sheetData>
  <sheetProtection/>
  <mergeCells count="12">
    <mergeCell ref="C3:T3"/>
    <mergeCell ref="B5:U5"/>
    <mergeCell ref="B9:U9"/>
    <mergeCell ref="B10:U10"/>
    <mergeCell ref="B13:U13"/>
    <mergeCell ref="B17:U17"/>
    <mergeCell ref="B18:U18"/>
    <mergeCell ref="B22:U22"/>
    <mergeCell ref="B25:U25"/>
    <mergeCell ref="B28:U28"/>
    <mergeCell ref="B31:U31"/>
    <mergeCell ref="B34:U3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U28"/>
  <sheetViews>
    <sheetView zoomScalePageLayoutView="0" workbookViewId="0" topLeftCell="A19">
      <selection activeCell="AA17" sqref="AA17"/>
    </sheetView>
  </sheetViews>
  <sheetFormatPr defaultColWidth="10.5" defaultRowHeight="11.25"/>
  <cols>
    <col min="1" max="1" width="10.5" style="1" customWidth="1"/>
    <col min="2" max="2" width="6.5" style="1" customWidth="1"/>
    <col min="3" max="3" width="47.16015625" style="1" customWidth="1"/>
    <col min="4" max="4" width="14.33203125" style="1" customWidth="1"/>
    <col min="5" max="5" width="13.5" style="1" customWidth="1"/>
    <col min="6" max="6" width="11.83203125" style="1" customWidth="1"/>
    <col min="7" max="7" width="12.5" style="1" customWidth="1"/>
    <col min="8" max="13" width="10.5" style="1" customWidth="1"/>
    <col min="14" max="14" width="13.33203125" style="1" customWidth="1"/>
    <col min="15" max="15" width="13.16015625" style="0" customWidth="1"/>
    <col min="16" max="16" width="10.5" style="0" customWidth="1"/>
    <col min="17" max="17" width="16.83203125" style="0" customWidth="1"/>
    <col min="18" max="18" width="13" style="0" customWidth="1"/>
    <col min="19" max="19" width="13.83203125" style="0" customWidth="1"/>
    <col min="20" max="20" width="13.16015625" style="0" customWidth="1"/>
  </cols>
  <sheetData>
    <row r="3" spans="3:20" ht="24" customHeight="1">
      <c r="C3" s="111" t="s">
        <v>19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ht="11.25" customHeight="1"/>
    <row r="5" ht="11.25" customHeight="1"/>
    <row r="6" ht="11.25" customHeight="1"/>
    <row r="7" spans="2:21" ht="78.75" customHeight="1">
      <c r="B7" s="5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3" t="s">
        <v>5</v>
      </c>
      <c r="H7" s="2" t="s">
        <v>6</v>
      </c>
      <c r="I7" s="4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2" t="s">
        <v>15</v>
      </c>
      <c r="R7" s="2" t="s">
        <v>16</v>
      </c>
      <c r="S7" s="2" t="s">
        <v>17</v>
      </c>
      <c r="T7" s="2" t="s">
        <v>18</v>
      </c>
      <c r="U7" s="2" t="s">
        <v>25</v>
      </c>
    </row>
    <row r="8" spans="2:21" ht="29.25" customHeight="1">
      <c r="B8" s="110" t="s">
        <v>175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</row>
    <row r="9" spans="2:21" ht="25.5" customHeight="1">
      <c r="B9" s="106" t="s">
        <v>73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8"/>
    </row>
    <row r="10" spans="2:21" ht="11.25" customHeight="1">
      <c r="B10" s="6"/>
      <c r="C10" s="23" t="s">
        <v>196</v>
      </c>
      <c r="D10" s="43" t="s">
        <v>197</v>
      </c>
      <c r="E10" s="37">
        <v>80</v>
      </c>
      <c r="F10" s="40">
        <v>78.6</v>
      </c>
      <c r="G10" s="38" t="s">
        <v>24</v>
      </c>
      <c r="H10" s="39">
        <v>0.6904504310943983</v>
      </c>
      <c r="I10" s="37">
        <v>4</v>
      </c>
      <c r="J10" s="43">
        <v>190</v>
      </c>
      <c r="K10" s="40">
        <v>205</v>
      </c>
      <c r="L10" s="40">
        <v>0</v>
      </c>
      <c r="M10" s="37">
        <v>205</v>
      </c>
      <c r="N10" s="41">
        <v>7077.116918717583</v>
      </c>
      <c r="O10" s="37">
        <v>0</v>
      </c>
      <c r="P10" s="40"/>
      <c r="Q10" s="37">
        <v>205</v>
      </c>
      <c r="R10" s="41">
        <v>0</v>
      </c>
      <c r="S10" s="41">
        <v>7077.116918717583</v>
      </c>
      <c r="T10" s="7"/>
      <c r="U10" s="7">
        <v>1</v>
      </c>
    </row>
    <row r="11" spans="2:21" ht="11.25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  <c r="P11" s="7"/>
      <c r="Q11" s="7"/>
      <c r="R11" s="7"/>
      <c r="S11" s="7"/>
      <c r="T11" s="7"/>
      <c r="U11" s="7"/>
    </row>
    <row r="12" spans="2:21" ht="24" customHeight="1">
      <c r="B12" s="106" t="s">
        <v>177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8"/>
    </row>
    <row r="13" spans="2:21" ht="11.25" customHeight="1">
      <c r="B13" s="6"/>
      <c r="C13" s="46" t="s">
        <v>198</v>
      </c>
      <c r="D13" s="43" t="s">
        <v>199</v>
      </c>
      <c r="E13" s="37">
        <v>110</v>
      </c>
      <c r="F13" s="40">
        <v>105.8</v>
      </c>
      <c r="G13" s="38" t="s">
        <v>24</v>
      </c>
      <c r="H13" s="39">
        <v>0.5959812074238022</v>
      </c>
      <c r="I13" s="37"/>
      <c r="J13" s="43">
        <v>200</v>
      </c>
      <c r="K13" s="40">
        <v>215</v>
      </c>
      <c r="L13" s="40">
        <v>230</v>
      </c>
      <c r="M13" s="37">
        <v>230</v>
      </c>
      <c r="N13" s="41">
        <v>6853.783885373726</v>
      </c>
      <c r="O13" s="37">
        <v>0</v>
      </c>
      <c r="P13" s="40"/>
      <c r="Q13" s="37">
        <v>230</v>
      </c>
      <c r="R13" s="41">
        <v>0</v>
      </c>
      <c r="S13" s="41">
        <v>6853.783885373726</v>
      </c>
      <c r="T13" s="7"/>
      <c r="U13" s="7">
        <v>1</v>
      </c>
    </row>
    <row r="14" spans="2:21" ht="11.25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  <c r="P14" s="7"/>
      <c r="Q14" s="7"/>
      <c r="R14" s="7"/>
      <c r="S14" s="7"/>
      <c r="T14" s="7"/>
      <c r="U14" s="7"/>
    </row>
    <row r="15" spans="2:21" ht="11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  <c r="P15" s="7"/>
      <c r="Q15" s="7"/>
      <c r="R15" s="7"/>
      <c r="S15" s="7"/>
      <c r="T15" s="7"/>
      <c r="U15" s="7"/>
    </row>
    <row r="16" spans="2:21" ht="27" customHeight="1">
      <c r="B16" s="106" t="s">
        <v>200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8"/>
    </row>
    <row r="17" spans="2:21" ht="11.25" customHeight="1">
      <c r="B17" s="6"/>
      <c r="C17" s="23" t="s">
        <v>201</v>
      </c>
      <c r="D17" s="43" t="s">
        <v>197</v>
      </c>
      <c r="E17" s="37">
        <v>120</v>
      </c>
      <c r="F17" s="40">
        <v>111.6</v>
      </c>
      <c r="G17" s="38" t="s">
        <v>24</v>
      </c>
      <c r="H17" s="39">
        <v>0.5859510232245835</v>
      </c>
      <c r="I17" s="37">
        <v>5</v>
      </c>
      <c r="J17" s="43">
        <v>215</v>
      </c>
      <c r="K17" s="40">
        <v>225</v>
      </c>
      <c r="L17" s="40">
        <v>0</v>
      </c>
      <c r="M17" s="37">
        <v>225</v>
      </c>
      <c r="N17" s="41">
        <v>6591.949011276564</v>
      </c>
      <c r="O17" s="37"/>
      <c r="P17" s="40"/>
      <c r="Q17" s="37">
        <v>225</v>
      </c>
      <c r="R17" s="41">
        <v>0</v>
      </c>
      <c r="S17" s="41">
        <v>6591.949011276564</v>
      </c>
      <c r="T17" s="7"/>
      <c r="U17" s="7">
        <v>1</v>
      </c>
    </row>
    <row r="18" spans="2:21" ht="11.2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7"/>
      <c r="Q18" s="7"/>
      <c r="R18" s="7"/>
      <c r="S18" s="7"/>
      <c r="T18" s="7"/>
      <c r="U18" s="7"/>
    </row>
    <row r="19" spans="2:21" ht="11.25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  <c r="P19" s="7"/>
      <c r="Q19" s="7"/>
      <c r="R19" s="7"/>
      <c r="S19" s="7"/>
      <c r="T19" s="7"/>
      <c r="U19" s="7"/>
    </row>
    <row r="20" spans="1:20" ht="11.2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  <c r="P20" s="9"/>
      <c r="Q20" s="9"/>
      <c r="R20" s="9"/>
      <c r="S20" s="9"/>
      <c r="T20" s="9"/>
    </row>
    <row r="21" spans="1:20" ht="11.2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9"/>
      <c r="P21" s="9"/>
      <c r="Q21" s="9"/>
      <c r="R21" s="9"/>
      <c r="S21" s="9"/>
      <c r="T21" s="9"/>
    </row>
    <row r="22" spans="1:20" ht="11.2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9"/>
      <c r="P22" s="9"/>
      <c r="Q22" s="9"/>
      <c r="R22" s="9"/>
      <c r="S22" s="9"/>
      <c r="T22" s="9"/>
    </row>
    <row r="23" spans="1:20" ht="11.2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9"/>
      <c r="P23" s="9"/>
      <c r="Q23" s="9"/>
      <c r="R23" s="9"/>
      <c r="S23" s="9"/>
      <c r="T23" s="9"/>
    </row>
    <row r="24" spans="1:20" ht="11.2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  <c r="P24" s="9"/>
      <c r="Q24" s="9"/>
      <c r="R24" s="9"/>
      <c r="S24" s="9"/>
      <c r="T24" s="9"/>
    </row>
    <row r="25" spans="1:20" ht="11.2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9"/>
      <c r="P25" s="9"/>
      <c r="Q25" s="9"/>
      <c r="R25" s="9"/>
      <c r="S25" s="9"/>
      <c r="T25" s="9"/>
    </row>
    <row r="26" spans="1:20" ht="11.2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  <c r="P26" s="9"/>
      <c r="Q26" s="9"/>
      <c r="R26" s="9"/>
      <c r="S26" s="9"/>
      <c r="T26" s="9"/>
    </row>
    <row r="27" spans="1:20" ht="11.2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  <c r="P27" s="9"/>
      <c r="Q27" s="9"/>
      <c r="R27" s="9"/>
      <c r="S27" s="9"/>
      <c r="T27" s="9"/>
    </row>
    <row r="28" spans="1:20" ht="11.2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  <c r="P28" s="9"/>
      <c r="Q28" s="9"/>
      <c r="R28" s="9"/>
      <c r="S28" s="9"/>
      <c r="T28" s="9"/>
    </row>
  </sheetData>
  <sheetProtection/>
  <mergeCells count="5">
    <mergeCell ref="C3:T3"/>
    <mergeCell ref="B8:U8"/>
    <mergeCell ref="B9:U9"/>
    <mergeCell ref="B12:U12"/>
    <mergeCell ref="B16:U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U46"/>
  <sheetViews>
    <sheetView zoomScalePageLayoutView="0" workbookViewId="0" topLeftCell="A1">
      <selection activeCell="X12" sqref="X12"/>
    </sheetView>
  </sheetViews>
  <sheetFormatPr defaultColWidth="10.5" defaultRowHeight="11.25"/>
  <cols>
    <col min="1" max="1" width="10.5" style="1" customWidth="1"/>
    <col min="2" max="2" width="6.5" style="1" customWidth="1"/>
    <col min="3" max="3" width="47.16015625" style="1" customWidth="1"/>
    <col min="4" max="4" width="14.33203125" style="1" customWidth="1"/>
    <col min="5" max="5" width="13.5" style="1" customWidth="1"/>
    <col min="6" max="6" width="11.83203125" style="1" customWidth="1"/>
    <col min="7" max="7" width="12.5" style="1" customWidth="1"/>
    <col min="8" max="13" width="10.5" style="1" customWidth="1"/>
    <col min="14" max="14" width="13.33203125" style="1" customWidth="1"/>
    <col min="15" max="15" width="13.16015625" style="0" customWidth="1"/>
    <col min="16" max="16" width="10.5" style="0" customWidth="1"/>
    <col min="17" max="17" width="16.83203125" style="0" customWidth="1"/>
    <col min="18" max="18" width="13" style="0" customWidth="1"/>
    <col min="19" max="19" width="13.83203125" style="0" customWidth="1"/>
    <col min="20" max="20" width="13.16015625" style="0" customWidth="1"/>
  </cols>
  <sheetData>
    <row r="3" spans="3:20" ht="24" customHeight="1">
      <c r="C3" s="111" t="s">
        <v>19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ht="11.25" customHeight="1"/>
    <row r="5" ht="11.25" customHeight="1"/>
    <row r="6" ht="11.25" customHeight="1"/>
    <row r="7" spans="2:21" ht="78.75" customHeight="1">
      <c r="B7" s="5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3" t="s">
        <v>5</v>
      </c>
      <c r="H7" s="2" t="s">
        <v>6</v>
      </c>
      <c r="I7" s="4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2" t="s">
        <v>15</v>
      </c>
      <c r="R7" s="2" t="s">
        <v>16</v>
      </c>
      <c r="S7" s="2" t="s">
        <v>17</v>
      </c>
      <c r="T7" s="2" t="s">
        <v>18</v>
      </c>
      <c r="U7" s="2" t="s">
        <v>25</v>
      </c>
    </row>
    <row r="8" spans="2:21" ht="31.5" customHeight="1">
      <c r="B8" s="110" t="s">
        <v>204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</row>
    <row r="9" spans="2:21" ht="30.75" customHeight="1">
      <c r="B9" s="106" t="s">
        <v>129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8"/>
    </row>
    <row r="10" spans="2:21" ht="11.25" customHeight="1">
      <c r="B10" s="6"/>
      <c r="C10" s="23" t="s">
        <v>202</v>
      </c>
      <c r="D10" s="37" t="s">
        <v>203</v>
      </c>
      <c r="E10" s="37">
        <v>90</v>
      </c>
      <c r="F10" s="38">
        <v>87.6</v>
      </c>
      <c r="G10" s="38" t="s">
        <v>24</v>
      </c>
      <c r="H10" s="39">
        <f>500/(-216.0475144+16.2606339*$E10-0.002388645*$E10^2-0.00113732*$E10^3+0.00000701863*$E10^4-0.00000001291*$E10^5)</f>
        <v>0.6383940763718042</v>
      </c>
      <c r="I10" s="37">
        <v>8</v>
      </c>
      <c r="J10" s="37">
        <v>85</v>
      </c>
      <c r="K10" s="37">
        <v>95</v>
      </c>
      <c r="L10" s="37">
        <v>100</v>
      </c>
      <c r="M10" s="37">
        <f>MAX(J10:L10)</f>
        <v>100</v>
      </c>
      <c r="N10" s="41">
        <f>M10*50*H10</f>
        <v>3191.970381859021</v>
      </c>
      <c r="O10" s="37">
        <v>45</v>
      </c>
      <c r="P10" s="37"/>
      <c r="Q10" s="37">
        <f>M10+P10</f>
        <v>100</v>
      </c>
      <c r="R10" s="41" t="e">
        <f>#VALUE!</f>
        <v>#VALUE!</v>
      </c>
      <c r="S10" s="41">
        <f>H10*M10*50+H10*O10*P10*1.05</f>
        <v>3191.970381859021</v>
      </c>
      <c r="T10" s="41" t="e">
        <f>N10+R10</f>
        <v>#VALUE!</v>
      </c>
      <c r="U10" s="7">
        <v>1</v>
      </c>
    </row>
    <row r="11" spans="2:21" ht="11.25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  <c r="P11" s="7"/>
      <c r="Q11" s="7"/>
      <c r="R11" s="7"/>
      <c r="S11" s="7"/>
      <c r="T11" s="7"/>
      <c r="U11" s="7"/>
    </row>
    <row r="12" spans="2:21" ht="31.5" customHeight="1">
      <c r="B12" s="110" t="s">
        <v>209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</row>
    <row r="13" spans="2:21" ht="27" customHeight="1">
      <c r="B13" s="106" t="s">
        <v>205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8"/>
    </row>
    <row r="14" spans="2:21" ht="11.25" customHeight="1">
      <c r="B14" s="6"/>
      <c r="C14" s="23" t="s">
        <v>206</v>
      </c>
      <c r="D14" s="37" t="s">
        <v>207</v>
      </c>
      <c r="E14" s="37">
        <v>90</v>
      </c>
      <c r="F14" s="38">
        <v>89</v>
      </c>
      <c r="G14" s="38" t="s">
        <v>24</v>
      </c>
      <c r="H14" s="39">
        <f>500/(-216.0475144+16.2606339*$E14-0.002388645*$E14^2-0.00113732*$E14^3+0.00000701863*$E14^4-0.00000001291*$E14^5)</f>
        <v>0.6383940763718042</v>
      </c>
      <c r="I14" s="37">
        <v>8</v>
      </c>
      <c r="J14" s="37">
        <v>80</v>
      </c>
      <c r="K14" s="37">
        <v>90</v>
      </c>
      <c r="L14" s="37">
        <v>0</v>
      </c>
      <c r="M14" s="37">
        <f>MAX(J14:L14)</f>
        <v>90</v>
      </c>
      <c r="N14" s="41">
        <f>M14*50*H14</f>
        <v>2872.773343673119</v>
      </c>
      <c r="O14" s="37">
        <v>45</v>
      </c>
      <c r="P14" s="37">
        <v>33</v>
      </c>
      <c r="Q14" s="37">
        <f>M14+P14</f>
        <v>123</v>
      </c>
      <c r="R14" s="41" t="e">
        <f>#VALUE!</f>
        <v>#VALUE!</v>
      </c>
      <c r="S14" s="41">
        <f>H14*M14*50+H14*O14*P14*1.05</f>
        <v>3868.1893072558546</v>
      </c>
      <c r="T14" s="41" t="e">
        <f>N14+R14</f>
        <v>#VALUE!</v>
      </c>
      <c r="U14" s="7">
        <v>1</v>
      </c>
    </row>
    <row r="15" spans="2:21" ht="11.25" customHeight="1">
      <c r="B15" s="6"/>
      <c r="C15" s="23" t="s">
        <v>142</v>
      </c>
      <c r="D15" s="37" t="s">
        <v>207</v>
      </c>
      <c r="E15" s="37">
        <v>90</v>
      </c>
      <c r="F15" s="38">
        <v>88.8</v>
      </c>
      <c r="G15" s="38" t="s">
        <v>24</v>
      </c>
      <c r="H15" s="39">
        <f>500/(-216.0475144+16.2606339*$E15-0.002388645*$E15^2-0.00113732*$E15^3+0.00000701863*$E15^4-0.00000001291*$E15^5)</f>
        <v>0.6383940763718042</v>
      </c>
      <c r="I15" s="37">
        <v>9</v>
      </c>
      <c r="J15" s="37">
        <v>70</v>
      </c>
      <c r="K15" s="37">
        <v>72.5</v>
      </c>
      <c r="L15" s="37">
        <v>77.5</v>
      </c>
      <c r="M15" s="37">
        <f>MAX(J15:L15)</f>
        <v>77.5</v>
      </c>
      <c r="N15" s="41">
        <f>M15*50*H15</f>
        <v>2473.7770459407416</v>
      </c>
      <c r="O15" s="37">
        <v>45</v>
      </c>
      <c r="P15" s="37">
        <v>24</v>
      </c>
      <c r="Q15" s="37">
        <f>M15+P15</f>
        <v>101.5</v>
      </c>
      <c r="R15" s="41" t="e">
        <f>#VALUE!</f>
        <v>#VALUE!</v>
      </c>
      <c r="S15" s="41">
        <f>H15*M15*50+H15*O15*P15*1</f>
        <v>3163.24264842229</v>
      </c>
      <c r="T15" s="41" t="e">
        <f>N15+R15</f>
        <v>#VALUE!</v>
      </c>
      <c r="U15" s="7">
        <v>2</v>
      </c>
    </row>
    <row r="16" spans="2:21" ht="11.25" customHeight="1">
      <c r="B16" s="6"/>
      <c r="C16" s="79" t="s">
        <v>208</v>
      </c>
      <c r="D16" s="37" t="s">
        <v>207</v>
      </c>
      <c r="E16" s="37">
        <v>90</v>
      </c>
      <c r="F16" s="38">
        <v>84.2</v>
      </c>
      <c r="G16" s="38" t="s">
        <v>24</v>
      </c>
      <c r="H16" s="39">
        <f>500/(-216.0475144+16.2606339*$E16-0.002388645*$E16^2-0.00113732*$E16^3+0.00000701863*$E16^4-0.00000001291*$E16^5)</f>
        <v>0.6383940763718042</v>
      </c>
      <c r="I16" s="37">
        <v>10</v>
      </c>
      <c r="J16" s="37">
        <v>70</v>
      </c>
      <c r="K16" s="37">
        <v>72.5</v>
      </c>
      <c r="L16" s="37">
        <v>0</v>
      </c>
      <c r="M16" s="37">
        <f>MAX(J16:L16)</f>
        <v>72.5</v>
      </c>
      <c r="N16" s="41">
        <f>M16*50*H16</f>
        <v>2314.17852684779</v>
      </c>
      <c r="O16" s="37">
        <v>45</v>
      </c>
      <c r="P16" s="37">
        <v>24</v>
      </c>
      <c r="Q16" s="37">
        <f>M16+P16</f>
        <v>96.5</v>
      </c>
      <c r="R16" s="41" t="e">
        <f>#VALUE!</f>
        <v>#VALUE!</v>
      </c>
      <c r="S16" s="41">
        <f>H16*M16*50+H16*O16*P16*1</f>
        <v>3003.6441293293387</v>
      </c>
      <c r="T16" s="41" t="e">
        <f>N16+R16</f>
        <v>#VALUE!</v>
      </c>
      <c r="U16" s="7">
        <v>3</v>
      </c>
    </row>
    <row r="17" spans="2:21" ht="11.25" customHeight="1">
      <c r="B17" s="6"/>
      <c r="C17" s="23" t="s">
        <v>186</v>
      </c>
      <c r="D17" s="37" t="s">
        <v>207</v>
      </c>
      <c r="E17" s="37">
        <v>90</v>
      </c>
      <c r="F17" s="38">
        <v>87</v>
      </c>
      <c r="G17" s="38" t="s">
        <v>24</v>
      </c>
      <c r="H17" s="39">
        <f>500/(-216.0475144+16.2606339*$E17-0.002388645*$E17^2-0.00113732*$E17^3+0.00000701863*$E17^4-0.00000001291*$E17^5)</f>
        <v>0.6383940763718042</v>
      </c>
      <c r="I17" s="37">
        <v>9</v>
      </c>
      <c r="J17" s="37">
        <v>70</v>
      </c>
      <c r="K17" s="37">
        <v>72.5</v>
      </c>
      <c r="L17" s="37">
        <v>80</v>
      </c>
      <c r="M17" s="37">
        <f>MAX(J17:L17)</f>
        <v>80</v>
      </c>
      <c r="N17" s="41">
        <f>M17*50*H17</f>
        <v>2553.576305487217</v>
      </c>
      <c r="O17" s="37">
        <v>45</v>
      </c>
      <c r="P17" s="37">
        <v>17</v>
      </c>
      <c r="Q17" s="37">
        <f>M17+P17</f>
        <v>97</v>
      </c>
      <c r="R17" s="41" t="e">
        <f>#VALUE!</f>
        <v>#VALUE!</v>
      </c>
      <c r="S17" s="41">
        <f>H17*M17*50+H17*O17*P17*1</f>
        <v>3041.947773911647</v>
      </c>
      <c r="T17" s="41" t="e">
        <f>N17+R17</f>
        <v>#VALUE!</v>
      </c>
      <c r="U17" s="7"/>
    </row>
    <row r="18" spans="2:21" ht="11.2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7"/>
      <c r="Q18" s="7"/>
      <c r="R18" s="7"/>
      <c r="S18" s="7"/>
      <c r="T18" s="7"/>
      <c r="U18" s="7"/>
    </row>
    <row r="19" spans="2:21" ht="11.25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  <c r="P19" s="7"/>
      <c r="Q19" s="7"/>
      <c r="R19" s="7"/>
      <c r="S19" s="7"/>
      <c r="T19" s="7"/>
      <c r="U19" s="7"/>
    </row>
    <row r="20" spans="2:21" ht="24" customHeight="1">
      <c r="B20" s="110" t="s">
        <v>210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</row>
    <row r="21" spans="2:21" ht="26.25" customHeight="1">
      <c r="B21" s="106" t="s">
        <v>211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8"/>
    </row>
    <row r="22" spans="2:21" ht="11.25" customHeight="1">
      <c r="B22" s="6"/>
      <c r="C22" s="80" t="s">
        <v>212</v>
      </c>
      <c r="D22" s="37" t="s">
        <v>213</v>
      </c>
      <c r="E22" s="37">
        <v>70</v>
      </c>
      <c r="F22" s="38">
        <v>68.6</v>
      </c>
      <c r="G22" s="38" t="s">
        <v>24</v>
      </c>
      <c r="H22" s="39">
        <f>500/(-216.0475144+16.2606339*$E22-0.002388645*$E22^2-0.00113732*$E22^3+0.00000701863*$E22^4-0.00000001291*$E22^5)</f>
        <v>0.7493878916518932</v>
      </c>
      <c r="I22" s="37">
        <v>7</v>
      </c>
      <c r="J22" s="37"/>
      <c r="K22" s="37"/>
      <c r="L22" s="37"/>
      <c r="M22" s="37">
        <f>MAX(J22:L22)</f>
        <v>0</v>
      </c>
      <c r="N22" s="41">
        <f>M22*50*H22</f>
        <v>0</v>
      </c>
      <c r="O22" s="37">
        <v>35</v>
      </c>
      <c r="P22" s="37">
        <v>80</v>
      </c>
      <c r="Q22" s="37">
        <f>M22+P22</f>
        <v>80</v>
      </c>
      <c r="R22" s="41" t="e">
        <f>#VALUE!</f>
        <v>#VALUE!</v>
      </c>
      <c r="S22" s="41">
        <f>H22*M22*50+H22*O22*P22*1.05</f>
        <v>2203.2004014565664</v>
      </c>
      <c r="T22" s="41" t="e">
        <f>N22+R22</f>
        <v>#VALUE!</v>
      </c>
      <c r="U22" s="7">
        <v>1</v>
      </c>
    </row>
    <row r="23" spans="2:21" ht="11.25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  <c r="P23" s="7"/>
      <c r="Q23" s="7"/>
      <c r="R23" s="7"/>
      <c r="S23" s="7"/>
      <c r="T23" s="7"/>
      <c r="U23" s="7"/>
    </row>
    <row r="24" spans="2:21" ht="25.5" customHeight="1">
      <c r="B24" s="106" t="s">
        <v>214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8"/>
    </row>
    <row r="25" spans="2:21" ht="11.25" customHeight="1">
      <c r="B25" s="6"/>
      <c r="C25" s="80" t="s">
        <v>215</v>
      </c>
      <c r="D25" s="37" t="s">
        <v>213</v>
      </c>
      <c r="E25" s="37">
        <v>80</v>
      </c>
      <c r="F25" s="38">
        <v>79.6</v>
      </c>
      <c r="G25" s="38" t="s">
        <v>24</v>
      </c>
      <c r="H25" s="39">
        <f>500/(-216.0475144+16.2606339*$E25-0.002388645*$E25^2-0.00113732*$E25^3+0.00000701863*$E25^4-0.00000001291*$E25^5)</f>
        <v>0.6826985901683169</v>
      </c>
      <c r="I25" s="37">
        <v>9</v>
      </c>
      <c r="J25" s="37"/>
      <c r="K25" s="37"/>
      <c r="L25" s="37"/>
      <c r="M25" s="37">
        <f>MAX(J25:L25)</f>
        <v>0</v>
      </c>
      <c r="N25" s="41">
        <f>M25*50*H25</f>
        <v>0</v>
      </c>
      <c r="O25" s="37">
        <v>40</v>
      </c>
      <c r="P25" s="37">
        <v>40</v>
      </c>
      <c r="Q25" s="37">
        <f>M25+P25</f>
        <v>40</v>
      </c>
      <c r="R25" s="41" t="e">
        <f>#VALUE!</f>
        <v>#VALUE!</v>
      </c>
      <c r="S25" s="41">
        <f>H25*M25*50+H25*O25*P25*1.05</f>
        <v>1146.9336314827726</v>
      </c>
      <c r="T25" s="41" t="e">
        <f>N25+R25</f>
        <v>#VALUE!</v>
      </c>
      <c r="U25" s="7">
        <v>1</v>
      </c>
    </row>
    <row r="26" spans="2:21" ht="11.25" customHeight="1">
      <c r="B26" s="6"/>
      <c r="C26" s="80" t="s">
        <v>216</v>
      </c>
      <c r="D26" s="37" t="s">
        <v>213</v>
      </c>
      <c r="E26" s="37">
        <v>80</v>
      </c>
      <c r="F26" s="38">
        <v>73.2</v>
      </c>
      <c r="G26" s="38" t="s">
        <v>24</v>
      </c>
      <c r="H26" s="39">
        <f>500/(-216.0475144+16.2606339*$E26-0.002388645*$E26^2-0.00113732*$E26^3+0.00000701863*$E26^4-0.00000001291*$E26^5)</f>
        <v>0.6826985901683169</v>
      </c>
      <c r="I26" s="37">
        <v>7</v>
      </c>
      <c r="J26" s="37"/>
      <c r="K26" s="37"/>
      <c r="L26" s="37"/>
      <c r="M26" s="37">
        <f>MAX(J26:L26)</f>
        <v>0</v>
      </c>
      <c r="N26" s="41">
        <f>M26*50*H26</f>
        <v>0</v>
      </c>
      <c r="O26" s="37">
        <v>40</v>
      </c>
      <c r="P26" s="37">
        <v>31</v>
      </c>
      <c r="Q26" s="37">
        <f>M26+P26</f>
        <v>31</v>
      </c>
      <c r="R26" s="41" t="e">
        <f>#VALUE!</f>
        <v>#VALUE!</v>
      </c>
      <c r="S26" s="41">
        <f>H26*M26*50+H26*O26*P26*1.05</f>
        <v>888.8735643991487</v>
      </c>
      <c r="T26" s="41" t="e">
        <f>N26+R26</f>
        <v>#VALUE!</v>
      </c>
      <c r="U26" s="7">
        <v>2</v>
      </c>
    </row>
    <row r="27" spans="2:21" ht="11.25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/>
      <c r="P27" s="7"/>
      <c r="Q27" s="7"/>
      <c r="R27" s="7"/>
      <c r="S27" s="7"/>
      <c r="T27" s="7"/>
      <c r="U27" s="7"/>
    </row>
    <row r="28" spans="2:21" ht="11.25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/>
      <c r="P28" s="7"/>
      <c r="Q28" s="7"/>
      <c r="R28" s="7"/>
      <c r="S28" s="7"/>
      <c r="T28" s="7"/>
      <c r="U28" s="7"/>
    </row>
    <row r="29" spans="2:21" ht="11.2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7"/>
      <c r="Q29" s="7"/>
      <c r="R29" s="7"/>
      <c r="S29" s="7"/>
      <c r="T29" s="7"/>
      <c r="U29" s="7"/>
    </row>
    <row r="30" spans="2:21" ht="11.25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/>
      <c r="P30" s="7"/>
      <c r="Q30" s="7"/>
      <c r="R30" s="7"/>
      <c r="S30" s="7"/>
      <c r="T30" s="7"/>
      <c r="U30" s="7"/>
    </row>
    <row r="31" spans="2:21" ht="11.25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/>
      <c r="P31" s="7"/>
      <c r="Q31" s="7"/>
      <c r="R31" s="7"/>
      <c r="S31" s="7"/>
      <c r="T31" s="7"/>
      <c r="U31" s="7"/>
    </row>
    <row r="32" spans="2:21" ht="11.25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7"/>
      <c r="P32" s="7"/>
      <c r="Q32" s="7"/>
      <c r="R32" s="7"/>
      <c r="S32" s="7"/>
      <c r="T32" s="7"/>
      <c r="U32" s="7"/>
    </row>
    <row r="33" spans="2:21" ht="11.25" customHeigh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7"/>
      <c r="P33" s="7"/>
      <c r="Q33" s="7"/>
      <c r="R33" s="7"/>
      <c r="S33" s="7"/>
      <c r="T33" s="7"/>
      <c r="U33" s="7"/>
    </row>
    <row r="34" spans="2:21" ht="11.25" customHeight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7"/>
      <c r="P34" s="7"/>
      <c r="Q34" s="7"/>
      <c r="R34" s="7"/>
      <c r="S34" s="7"/>
      <c r="T34" s="7"/>
      <c r="U34" s="7"/>
    </row>
    <row r="35" spans="2:21" ht="11.25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7"/>
      <c r="P35" s="7"/>
      <c r="Q35" s="7"/>
      <c r="R35" s="7"/>
      <c r="S35" s="7"/>
      <c r="T35" s="7"/>
      <c r="U35" s="7"/>
    </row>
    <row r="36" spans="2:21" ht="11.25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7"/>
      <c r="T36" s="7"/>
      <c r="U36" s="7"/>
    </row>
    <row r="37" spans="1:21" ht="11.25" customHeight="1">
      <c r="A37" s="8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/>
      <c r="P37" s="7"/>
      <c r="Q37" s="7"/>
      <c r="R37" s="7"/>
      <c r="S37" s="7"/>
      <c r="T37" s="7"/>
      <c r="U37" s="7"/>
    </row>
    <row r="38" spans="1:20" ht="11.2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9"/>
      <c r="P38" s="9"/>
      <c r="Q38" s="9"/>
      <c r="R38" s="9"/>
      <c r="S38" s="9"/>
      <c r="T38" s="9"/>
    </row>
    <row r="39" spans="1:20" ht="11.2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9"/>
      <c r="P39" s="9"/>
      <c r="Q39" s="9"/>
      <c r="R39" s="9"/>
      <c r="S39" s="9"/>
      <c r="T39" s="9"/>
    </row>
    <row r="40" spans="1:20" ht="11.2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9"/>
      <c r="P40" s="9"/>
      <c r="Q40" s="9"/>
      <c r="R40" s="9"/>
      <c r="S40" s="9"/>
      <c r="T40" s="9"/>
    </row>
    <row r="41" spans="1:20" ht="11.2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  <c r="P41" s="9"/>
      <c r="Q41" s="9"/>
      <c r="R41" s="9"/>
      <c r="S41" s="9"/>
      <c r="T41" s="9"/>
    </row>
    <row r="42" spans="1:20" ht="11.2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  <c r="P42" s="9"/>
      <c r="Q42" s="9"/>
      <c r="R42" s="9"/>
      <c r="S42" s="9"/>
      <c r="T42" s="9"/>
    </row>
    <row r="43" spans="1:20" ht="11.2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9"/>
      <c r="P43" s="9"/>
      <c r="Q43" s="9"/>
      <c r="R43" s="9"/>
      <c r="S43" s="9"/>
      <c r="T43" s="9"/>
    </row>
    <row r="44" spans="1:20" ht="11.2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9"/>
      <c r="P44" s="9"/>
      <c r="Q44" s="9"/>
      <c r="R44" s="9"/>
      <c r="S44" s="9"/>
      <c r="T44" s="9"/>
    </row>
    <row r="45" spans="1:20" ht="11.2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9"/>
      <c r="P45" s="9"/>
      <c r="Q45" s="9"/>
      <c r="R45" s="9"/>
      <c r="S45" s="9"/>
      <c r="T45" s="9"/>
    </row>
    <row r="46" spans="1:20" ht="11.2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9"/>
      <c r="P46" s="9"/>
      <c r="Q46" s="9"/>
      <c r="R46" s="9"/>
      <c r="S46" s="9"/>
      <c r="T46" s="9"/>
    </row>
  </sheetData>
  <sheetProtection/>
  <mergeCells count="8">
    <mergeCell ref="B21:U21"/>
    <mergeCell ref="B24:U24"/>
    <mergeCell ref="C3:T3"/>
    <mergeCell ref="B8:U8"/>
    <mergeCell ref="B9:U9"/>
    <mergeCell ref="B12:U12"/>
    <mergeCell ref="B13:U13"/>
    <mergeCell ref="B20:U2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U46"/>
  <sheetViews>
    <sheetView zoomScalePageLayoutView="0" workbookViewId="0" topLeftCell="A1">
      <selection activeCell="H27" sqref="H27"/>
    </sheetView>
  </sheetViews>
  <sheetFormatPr defaultColWidth="10.5" defaultRowHeight="11.25"/>
  <cols>
    <col min="1" max="1" width="10.5" style="1" customWidth="1"/>
    <col min="2" max="2" width="6.5" style="1" customWidth="1"/>
    <col min="3" max="3" width="47.16015625" style="1" customWidth="1"/>
    <col min="4" max="4" width="14.33203125" style="1" customWidth="1"/>
    <col min="5" max="5" width="13.5" style="1" customWidth="1"/>
    <col min="6" max="6" width="11.83203125" style="1" customWidth="1"/>
    <col min="7" max="7" width="12.5" style="1" customWidth="1"/>
    <col min="8" max="13" width="10.5" style="1" customWidth="1"/>
    <col min="14" max="14" width="13.33203125" style="1" customWidth="1"/>
    <col min="15" max="15" width="13.16015625" style="0" customWidth="1"/>
    <col min="16" max="16" width="10.5" style="0" customWidth="1"/>
    <col min="17" max="17" width="16.83203125" style="0" customWidth="1"/>
    <col min="18" max="18" width="13" style="0" customWidth="1"/>
    <col min="19" max="19" width="13.83203125" style="0" customWidth="1"/>
    <col min="20" max="20" width="13.16015625" style="0" customWidth="1"/>
  </cols>
  <sheetData>
    <row r="3" spans="3:20" ht="24" customHeight="1">
      <c r="C3" s="111" t="s">
        <v>19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ht="11.25" customHeight="1"/>
    <row r="5" ht="11.25" customHeight="1"/>
    <row r="6" ht="11.25" customHeight="1"/>
    <row r="7" spans="2:21" ht="78.75" customHeight="1">
      <c r="B7" s="5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3" t="s">
        <v>5</v>
      </c>
      <c r="H7" s="2" t="s">
        <v>6</v>
      </c>
      <c r="I7" s="4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2" t="s">
        <v>15</v>
      </c>
      <c r="R7" s="2" t="s">
        <v>16</v>
      </c>
      <c r="S7" s="2" t="s">
        <v>17</v>
      </c>
      <c r="T7" s="2" t="s">
        <v>18</v>
      </c>
      <c r="U7" s="2" t="s">
        <v>25</v>
      </c>
    </row>
    <row r="8" spans="2:21" ht="11.2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  <c r="P8" s="7"/>
      <c r="Q8" s="7"/>
      <c r="R8" s="7"/>
      <c r="S8" s="7"/>
      <c r="T8" s="7"/>
      <c r="U8" s="7"/>
    </row>
    <row r="9" spans="2:21" ht="11.2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  <c r="P9" s="7"/>
      <c r="Q9" s="7"/>
      <c r="R9" s="7"/>
      <c r="S9" s="7"/>
      <c r="T9" s="7"/>
      <c r="U9" s="7"/>
    </row>
    <row r="10" spans="2:21" ht="11.25" customHeigh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  <c r="P10" s="7"/>
      <c r="Q10" s="7"/>
      <c r="R10" s="7"/>
      <c r="S10" s="7"/>
      <c r="T10" s="7"/>
      <c r="U10" s="7"/>
    </row>
    <row r="11" spans="2:21" ht="11.25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  <c r="P11" s="7"/>
      <c r="Q11" s="7"/>
      <c r="R11" s="7"/>
      <c r="S11" s="7"/>
      <c r="T11" s="7"/>
      <c r="U11" s="7"/>
    </row>
    <row r="12" spans="2:21" ht="11.25" customHeigh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  <c r="P12" s="7"/>
      <c r="Q12" s="7"/>
      <c r="R12" s="7"/>
      <c r="S12" s="7"/>
      <c r="T12" s="7"/>
      <c r="U12" s="7"/>
    </row>
    <row r="13" spans="2:21" ht="11.25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  <c r="P13" s="7"/>
      <c r="Q13" s="7"/>
      <c r="R13" s="7"/>
      <c r="S13" s="7"/>
      <c r="T13" s="7"/>
      <c r="U13" s="7"/>
    </row>
    <row r="14" spans="2:21" ht="11.25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  <c r="P14" s="7"/>
      <c r="Q14" s="7"/>
      <c r="R14" s="7"/>
      <c r="S14" s="7"/>
      <c r="T14" s="7"/>
      <c r="U14" s="7"/>
    </row>
    <row r="15" spans="2:21" ht="11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  <c r="P15" s="7"/>
      <c r="Q15" s="7"/>
      <c r="R15" s="7"/>
      <c r="S15" s="7"/>
      <c r="T15" s="7"/>
      <c r="U15" s="7"/>
    </row>
    <row r="16" spans="2:21" ht="11.25" customHeight="1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  <c r="P16" s="7"/>
      <c r="Q16" s="7"/>
      <c r="R16" s="7"/>
      <c r="S16" s="7"/>
      <c r="T16" s="7"/>
      <c r="U16" s="7"/>
    </row>
    <row r="17" spans="2:21" ht="11.25" customHeigh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  <c r="P17" s="7"/>
      <c r="Q17" s="7"/>
      <c r="R17" s="7"/>
      <c r="S17" s="7"/>
      <c r="T17" s="7"/>
      <c r="U17" s="7"/>
    </row>
    <row r="18" spans="2:21" ht="11.2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7"/>
      <c r="Q18" s="7"/>
      <c r="R18" s="7"/>
      <c r="S18" s="7"/>
      <c r="T18" s="7"/>
      <c r="U18" s="7"/>
    </row>
    <row r="19" spans="2:21" ht="11.25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  <c r="P19" s="7"/>
      <c r="Q19" s="7"/>
      <c r="R19" s="7"/>
      <c r="S19" s="7"/>
      <c r="T19" s="7"/>
      <c r="U19" s="7"/>
    </row>
    <row r="20" spans="2:21" ht="11.25" customHeigh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  <c r="P20" s="7"/>
      <c r="Q20" s="7"/>
      <c r="R20" s="7"/>
      <c r="S20" s="7"/>
      <c r="T20" s="7"/>
      <c r="U20" s="7"/>
    </row>
    <row r="21" spans="2:21" ht="11.25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  <c r="P21" s="7"/>
      <c r="Q21" s="7"/>
      <c r="R21" s="7"/>
      <c r="S21" s="7"/>
      <c r="T21" s="7"/>
      <c r="U21" s="7"/>
    </row>
    <row r="22" spans="2:21" ht="11.25" customHeight="1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  <c r="P22" s="7"/>
      <c r="Q22" s="7"/>
      <c r="R22" s="7"/>
      <c r="S22" s="7"/>
      <c r="T22" s="7"/>
      <c r="U22" s="7"/>
    </row>
    <row r="23" spans="2:21" ht="11.25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  <c r="P23" s="7"/>
      <c r="Q23" s="7"/>
      <c r="R23" s="7"/>
      <c r="S23" s="7"/>
      <c r="T23" s="7"/>
      <c r="U23" s="7"/>
    </row>
    <row r="24" spans="2:21" ht="11.25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  <c r="P24" s="7"/>
      <c r="Q24" s="7"/>
      <c r="R24" s="7"/>
      <c r="S24" s="7"/>
      <c r="T24" s="7"/>
      <c r="U24" s="7"/>
    </row>
    <row r="25" spans="2:21" ht="11.2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  <c r="P25" s="7"/>
      <c r="Q25" s="7"/>
      <c r="R25" s="7"/>
      <c r="S25" s="7"/>
      <c r="T25" s="7"/>
      <c r="U25" s="7"/>
    </row>
    <row r="26" spans="2:21" ht="11.25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  <c r="P26" s="7"/>
      <c r="Q26" s="7"/>
      <c r="R26" s="7"/>
      <c r="S26" s="7"/>
      <c r="T26" s="7"/>
      <c r="U26" s="7"/>
    </row>
    <row r="27" spans="2:21" ht="11.25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/>
      <c r="P27" s="7"/>
      <c r="Q27" s="7"/>
      <c r="R27" s="7"/>
      <c r="S27" s="7"/>
      <c r="T27" s="7"/>
      <c r="U27" s="7"/>
    </row>
    <row r="28" spans="2:21" ht="11.25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/>
      <c r="P28" s="7"/>
      <c r="Q28" s="7"/>
      <c r="R28" s="7"/>
      <c r="S28" s="7"/>
      <c r="T28" s="7"/>
      <c r="U28" s="7"/>
    </row>
    <row r="29" spans="2:21" ht="11.2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7"/>
      <c r="Q29" s="7"/>
      <c r="R29" s="7"/>
      <c r="S29" s="7"/>
      <c r="T29" s="7"/>
      <c r="U29" s="7"/>
    </row>
    <row r="30" spans="2:21" ht="11.25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/>
      <c r="P30" s="7"/>
      <c r="Q30" s="7"/>
      <c r="R30" s="7"/>
      <c r="S30" s="7"/>
      <c r="T30" s="7"/>
      <c r="U30" s="7"/>
    </row>
    <row r="31" spans="2:21" ht="11.25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/>
      <c r="P31" s="7"/>
      <c r="Q31" s="7"/>
      <c r="R31" s="7"/>
      <c r="S31" s="7"/>
      <c r="T31" s="7"/>
      <c r="U31" s="7"/>
    </row>
    <row r="32" spans="2:21" ht="11.25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7"/>
      <c r="P32" s="7"/>
      <c r="Q32" s="7"/>
      <c r="R32" s="7"/>
      <c r="S32" s="7"/>
      <c r="T32" s="7"/>
      <c r="U32" s="7"/>
    </row>
    <row r="33" spans="2:21" ht="11.25" customHeigh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7"/>
      <c r="P33" s="7"/>
      <c r="Q33" s="7"/>
      <c r="R33" s="7"/>
      <c r="S33" s="7"/>
      <c r="T33" s="7"/>
      <c r="U33" s="7"/>
    </row>
    <row r="34" spans="2:21" ht="11.25" customHeight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7"/>
      <c r="P34" s="7"/>
      <c r="Q34" s="7"/>
      <c r="R34" s="7"/>
      <c r="S34" s="7"/>
      <c r="T34" s="7"/>
      <c r="U34" s="7"/>
    </row>
    <row r="35" spans="2:21" ht="11.25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7"/>
      <c r="P35" s="7"/>
      <c r="Q35" s="7"/>
      <c r="R35" s="7"/>
      <c r="S35" s="7"/>
      <c r="T35" s="7"/>
      <c r="U35" s="7"/>
    </row>
    <row r="36" spans="2:21" ht="11.25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7"/>
      <c r="T36" s="7"/>
      <c r="U36" s="7"/>
    </row>
    <row r="37" spans="1:21" ht="11.25" customHeight="1">
      <c r="A37" s="8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/>
      <c r="P37" s="7"/>
      <c r="Q37" s="7"/>
      <c r="R37" s="7"/>
      <c r="S37" s="7"/>
      <c r="T37" s="7"/>
      <c r="U37" s="7"/>
    </row>
    <row r="38" spans="1:20" ht="11.2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9"/>
      <c r="P38" s="9"/>
      <c r="Q38" s="9"/>
      <c r="R38" s="9"/>
      <c r="S38" s="9"/>
      <c r="T38" s="9"/>
    </row>
    <row r="39" spans="1:20" ht="11.2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9"/>
      <c r="P39" s="9"/>
      <c r="Q39" s="9"/>
      <c r="R39" s="9"/>
      <c r="S39" s="9"/>
      <c r="T39" s="9"/>
    </row>
    <row r="40" spans="1:20" ht="11.2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9"/>
      <c r="P40" s="9"/>
      <c r="Q40" s="9"/>
      <c r="R40" s="9"/>
      <c r="S40" s="9"/>
      <c r="T40" s="9"/>
    </row>
    <row r="41" spans="1:20" ht="11.2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  <c r="P41" s="9"/>
      <c r="Q41" s="9"/>
      <c r="R41" s="9"/>
      <c r="S41" s="9"/>
      <c r="T41" s="9"/>
    </row>
    <row r="42" spans="1:20" ht="11.2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  <c r="P42" s="9"/>
      <c r="Q42" s="9"/>
      <c r="R42" s="9"/>
      <c r="S42" s="9"/>
      <c r="T42" s="9"/>
    </row>
    <row r="43" spans="1:20" ht="11.2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9"/>
      <c r="P43" s="9"/>
      <c r="Q43" s="9"/>
      <c r="R43" s="9"/>
      <c r="S43" s="9"/>
      <c r="T43" s="9"/>
    </row>
    <row r="44" spans="1:20" ht="11.2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9"/>
      <c r="P44" s="9"/>
      <c r="Q44" s="9"/>
      <c r="R44" s="9"/>
      <c r="S44" s="9"/>
      <c r="T44" s="9"/>
    </row>
    <row r="45" spans="1:20" ht="11.2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9"/>
      <c r="P45" s="9"/>
      <c r="Q45" s="9"/>
      <c r="R45" s="9"/>
      <c r="S45" s="9"/>
      <c r="T45" s="9"/>
    </row>
    <row r="46" spans="1:20" ht="11.2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9"/>
      <c r="P46" s="9"/>
      <c r="Q46" s="9"/>
      <c r="R46" s="9"/>
      <c r="S46" s="9"/>
      <c r="T46" s="9"/>
    </row>
  </sheetData>
  <sheetProtection/>
  <mergeCells count="1">
    <mergeCell ref="C3:T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U46"/>
  <sheetViews>
    <sheetView zoomScalePageLayoutView="0" workbookViewId="0" topLeftCell="A1">
      <selection activeCell="W20" sqref="W19:W20"/>
    </sheetView>
  </sheetViews>
  <sheetFormatPr defaultColWidth="10.5" defaultRowHeight="11.25"/>
  <cols>
    <col min="1" max="1" width="10.5" style="1" customWidth="1"/>
    <col min="2" max="2" width="6.5" style="1" customWidth="1"/>
    <col min="3" max="3" width="47.16015625" style="1" customWidth="1"/>
    <col min="4" max="4" width="14.33203125" style="1" customWidth="1"/>
    <col min="5" max="5" width="13.5" style="1" customWidth="1"/>
    <col min="6" max="6" width="11.83203125" style="1" customWidth="1"/>
    <col min="7" max="7" width="12.5" style="1" customWidth="1"/>
    <col min="8" max="13" width="10.5" style="1" customWidth="1"/>
    <col min="14" max="14" width="13.33203125" style="1" customWidth="1"/>
    <col min="15" max="15" width="13.16015625" style="0" customWidth="1"/>
    <col min="16" max="16" width="10.5" style="0" customWidth="1"/>
    <col min="17" max="17" width="16.83203125" style="0" customWidth="1"/>
    <col min="18" max="18" width="13" style="0" customWidth="1"/>
    <col min="19" max="19" width="13.83203125" style="0" customWidth="1"/>
    <col min="20" max="20" width="13.16015625" style="0" customWidth="1"/>
  </cols>
  <sheetData>
    <row r="3" spans="3:20" ht="24" customHeight="1">
      <c r="C3" s="111" t="s">
        <v>19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ht="11.25" customHeight="1"/>
    <row r="5" ht="11.25" customHeight="1"/>
    <row r="6" ht="11.25" customHeight="1"/>
    <row r="7" spans="2:21" ht="78.75" customHeight="1">
      <c r="B7" s="5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3" t="s">
        <v>5</v>
      </c>
      <c r="H7" s="2" t="s">
        <v>6</v>
      </c>
      <c r="I7" s="4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2" t="s">
        <v>15</v>
      </c>
      <c r="R7" s="2" t="s">
        <v>16</v>
      </c>
      <c r="S7" s="2" t="s">
        <v>17</v>
      </c>
      <c r="T7" s="2" t="s">
        <v>18</v>
      </c>
      <c r="U7" s="2" t="s">
        <v>25</v>
      </c>
    </row>
    <row r="8" spans="2:21" ht="11.2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  <c r="P8" s="7"/>
      <c r="Q8" s="7"/>
      <c r="R8" s="7"/>
      <c r="S8" s="7"/>
      <c r="T8" s="7"/>
      <c r="U8" s="7"/>
    </row>
    <row r="9" spans="2:21" ht="11.2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  <c r="P9" s="7"/>
      <c r="Q9" s="7"/>
      <c r="R9" s="7"/>
      <c r="S9" s="7"/>
      <c r="T9" s="7"/>
      <c r="U9" s="7"/>
    </row>
    <row r="10" spans="2:21" ht="11.25" customHeigh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  <c r="P10" s="7"/>
      <c r="Q10" s="7"/>
      <c r="R10" s="7"/>
      <c r="S10" s="7"/>
      <c r="T10" s="7"/>
      <c r="U10" s="7"/>
    </row>
    <row r="11" spans="2:21" ht="11.25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  <c r="P11" s="7"/>
      <c r="Q11" s="7"/>
      <c r="R11" s="7"/>
      <c r="S11" s="7"/>
      <c r="T11" s="7"/>
      <c r="U11" s="7"/>
    </row>
    <row r="12" spans="2:21" ht="11.25" customHeigh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  <c r="P12" s="7"/>
      <c r="Q12" s="7"/>
      <c r="R12" s="7"/>
      <c r="S12" s="7"/>
      <c r="T12" s="7"/>
      <c r="U12" s="7"/>
    </row>
    <row r="13" spans="2:21" ht="11.25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  <c r="P13" s="7"/>
      <c r="Q13" s="7"/>
      <c r="R13" s="7"/>
      <c r="S13" s="7"/>
      <c r="T13" s="7"/>
      <c r="U13" s="7"/>
    </row>
    <row r="14" spans="2:21" ht="11.25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  <c r="P14" s="7"/>
      <c r="Q14" s="7"/>
      <c r="R14" s="7"/>
      <c r="S14" s="7"/>
      <c r="T14" s="7"/>
      <c r="U14" s="7"/>
    </row>
    <row r="15" spans="2:21" ht="11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  <c r="P15" s="7"/>
      <c r="Q15" s="7"/>
      <c r="R15" s="7"/>
      <c r="S15" s="7"/>
      <c r="T15" s="7"/>
      <c r="U15" s="7"/>
    </row>
    <row r="16" spans="2:21" ht="11.25" customHeight="1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  <c r="P16" s="7"/>
      <c r="Q16" s="7"/>
      <c r="R16" s="7"/>
      <c r="S16" s="7"/>
      <c r="T16" s="7"/>
      <c r="U16" s="7"/>
    </row>
    <row r="17" spans="2:21" ht="11.25" customHeigh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  <c r="P17" s="7"/>
      <c r="Q17" s="7"/>
      <c r="R17" s="7"/>
      <c r="S17" s="7"/>
      <c r="T17" s="7"/>
      <c r="U17" s="7"/>
    </row>
    <row r="18" spans="2:21" ht="11.2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7"/>
      <c r="Q18" s="7"/>
      <c r="R18" s="7"/>
      <c r="S18" s="7"/>
      <c r="T18" s="7"/>
      <c r="U18" s="7"/>
    </row>
    <row r="19" spans="2:21" ht="11.25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  <c r="P19" s="7"/>
      <c r="Q19" s="7"/>
      <c r="R19" s="7"/>
      <c r="S19" s="7"/>
      <c r="T19" s="7"/>
      <c r="U19" s="7"/>
    </row>
    <row r="20" spans="2:21" ht="11.25" customHeigh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  <c r="P20" s="7"/>
      <c r="Q20" s="7"/>
      <c r="R20" s="7"/>
      <c r="S20" s="7"/>
      <c r="T20" s="7"/>
      <c r="U20" s="7"/>
    </row>
    <row r="21" spans="2:21" ht="11.25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  <c r="P21" s="7"/>
      <c r="Q21" s="7"/>
      <c r="R21" s="7"/>
      <c r="S21" s="7"/>
      <c r="T21" s="7"/>
      <c r="U21" s="7"/>
    </row>
    <row r="22" spans="2:21" ht="11.25" customHeight="1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  <c r="P22" s="7"/>
      <c r="Q22" s="7"/>
      <c r="R22" s="7"/>
      <c r="S22" s="7"/>
      <c r="T22" s="7"/>
      <c r="U22" s="7"/>
    </row>
    <row r="23" spans="2:21" ht="11.25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  <c r="P23" s="7"/>
      <c r="Q23" s="7"/>
      <c r="R23" s="7"/>
      <c r="S23" s="7"/>
      <c r="T23" s="7"/>
      <c r="U23" s="7"/>
    </row>
    <row r="24" spans="2:21" ht="11.25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  <c r="P24" s="7"/>
      <c r="Q24" s="7"/>
      <c r="R24" s="7"/>
      <c r="S24" s="7"/>
      <c r="T24" s="7"/>
      <c r="U24" s="7"/>
    </row>
    <row r="25" spans="2:21" ht="11.2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  <c r="P25" s="7"/>
      <c r="Q25" s="7"/>
      <c r="R25" s="7"/>
      <c r="S25" s="7"/>
      <c r="T25" s="7"/>
      <c r="U25" s="7"/>
    </row>
    <row r="26" spans="2:21" ht="11.25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  <c r="P26" s="7"/>
      <c r="Q26" s="7"/>
      <c r="R26" s="7"/>
      <c r="S26" s="7"/>
      <c r="T26" s="7"/>
      <c r="U26" s="7"/>
    </row>
    <row r="27" spans="2:21" ht="11.25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/>
      <c r="P27" s="7"/>
      <c r="Q27" s="7"/>
      <c r="R27" s="7"/>
      <c r="S27" s="7"/>
      <c r="T27" s="7"/>
      <c r="U27" s="7"/>
    </row>
    <row r="28" spans="2:21" ht="11.25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/>
      <c r="P28" s="7"/>
      <c r="Q28" s="7"/>
      <c r="R28" s="7"/>
      <c r="S28" s="7"/>
      <c r="T28" s="7"/>
      <c r="U28" s="7"/>
    </row>
    <row r="29" spans="2:21" ht="11.2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7"/>
      <c r="Q29" s="7"/>
      <c r="R29" s="7"/>
      <c r="S29" s="7"/>
      <c r="T29" s="7"/>
      <c r="U29" s="7"/>
    </row>
    <row r="30" spans="2:21" ht="11.25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/>
      <c r="P30" s="7"/>
      <c r="Q30" s="7"/>
      <c r="R30" s="7"/>
      <c r="S30" s="7"/>
      <c r="T30" s="7"/>
      <c r="U30" s="7"/>
    </row>
    <row r="31" spans="2:21" ht="11.25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/>
      <c r="P31" s="7"/>
      <c r="Q31" s="7"/>
      <c r="R31" s="7"/>
      <c r="S31" s="7"/>
      <c r="T31" s="7"/>
      <c r="U31" s="7"/>
    </row>
    <row r="32" spans="2:21" ht="11.25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7"/>
      <c r="P32" s="7"/>
      <c r="Q32" s="7"/>
      <c r="R32" s="7"/>
      <c r="S32" s="7"/>
      <c r="T32" s="7"/>
      <c r="U32" s="7"/>
    </row>
    <row r="33" spans="2:21" ht="11.25" customHeigh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7"/>
      <c r="P33" s="7"/>
      <c r="Q33" s="7"/>
      <c r="R33" s="7"/>
      <c r="S33" s="7"/>
      <c r="T33" s="7"/>
      <c r="U33" s="7"/>
    </row>
    <row r="34" spans="2:21" ht="11.25" customHeight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7"/>
      <c r="P34" s="7"/>
      <c r="Q34" s="7"/>
      <c r="R34" s="7"/>
      <c r="S34" s="7"/>
      <c r="T34" s="7"/>
      <c r="U34" s="7"/>
    </row>
    <row r="35" spans="2:21" ht="11.25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7"/>
      <c r="P35" s="7"/>
      <c r="Q35" s="7"/>
      <c r="R35" s="7"/>
      <c r="S35" s="7"/>
      <c r="T35" s="7"/>
      <c r="U35" s="7"/>
    </row>
    <row r="36" spans="2:21" ht="11.25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7"/>
      <c r="T36" s="7"/>
      <c r="U36" s="7"/>
    </row>
    <row r="37" spans="1:21" ht="11.25" customHeight="1">
      <c r="A37" s="8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/>
      <c r="P37" s="7"/>
      <c r="Q37" s="7"/>
      <c r="R37" s="7"/>
      <c r="S37" s="7"/>
      <c r="T37" s="7"/>
      <c r="U37" s="7"/>
    </row>
    <row r="38" spans="1:20" ht="11.2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9"/>
      <c r="P38" s="9"/>
      <c r="Q38" s="9"/>
      <c r="R38" s="9"/>
      <c r="S38" s="9"/>
      <c r="T38" s="9"/>
    </row>
    <row r="39" spans="1:20" ht="11.2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9"/>
      <c r="P39" s="9"/>
      <c r="Q39" s="9"/>
      <c r="R39" s="9"/>
      <c r="S39" s="9"/>
      <c r="T39" s="9"/>
    </row>
    <row r="40" spans="1:20" ht="11.2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9"/>
      <c r="P40" s="9"/>
      <c r="Q40" s="9"/>
      <c r="R40" s="9"/>
      <c r="S40" s="9"/>
      <c r="T40" s="9"/>
    </row>
    <row r="41" spans="1:20" ht="11.2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  <c r="P41" s="9"/>
      <c r="Q41" s="9"/>
      <c r="R41" s="9"/>
      <c r="S41" s="9"/>
      <c r="T41" s="9"/>
    </row>
    <row r="42" spans="1:20" ht="11.2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  <c r="P42" s="9"/>
      <c r="Q42" s="9"/>
      <c r="R42" s="9"/>
      <c r="S42" s="9"/>
      <c r="T42" s="9"/>
    </row>
    <row r="43" spans="1:20" ht="11.2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9"/>
      <c r="P43" s="9"/>
      <c r="Q43" s="9"/>
      <c r="R43" s="9"/>
      <c r="S43" s="9"/>
      <c r="T43" s="9"/>
    </row>
    <row r="44" spans="1:20" ht="11.2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9"/>
      <c r="P44" s="9"/>
      <c r="Q44" s="9"/>
      <c r="R44" s="9"/>
      <c r="S44" s="9"/>
      <c r="T44" s="9"/>
    </row>
    <row r="45" spans="1:20" ht="11.2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9"/>
      <c r="P45" s="9"/>
      <c r="Q45" s="9"/>
      <c r="R45" s="9"/>
      <c r="S45" s="9"/>
      <c r="T45" s="9"/>
    </row>
    <row r="46" spans="1:20" ht="11.2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9"/>
      <c r="P46" s="9"/>
      <c r="Q46" s="9"/>
      <c r="R46" s="9"/>
      <c r="S46" s="9"/>
      <c r="T46" s="9"/>
    </row>
  </sheetData>
  <sheetProtection/>
  <mergeCells count="1">
    <mergeCell ref="C3:T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U46"/>
  <sheetViews>
    <sheetView zoomScalePageLayoutView="0" workbookViewId="0" topLeftCell="A1">
      <selection activeCell="V11" sqref="V11"/>
    </sheetView>
  </sheetViews>
  <sheetFormatPr defaultColWidth="10.5" defaultRowHeight="11.25"/>
  <cols>
    <col min="1" max="1" width="10.5" style="1" customWidth="1"/>
    <col min="2" max="2" width="6.5" style="1" customWidth="1"/>
    <col min="3" max="3" width="47.16015625" style="1" customWidth="1"/>
    <col min="4" max="4" width="14.33203125" style="1" customWidth="1"/>
    <col min="5" max="5" width="13.5" style="1" customWidth="1"/>
    <col min="6" max="6" width="11.83203125" style="1" customWidth="1"/>
    <col min="7" max="7" width="12.5" style="1" customWidth="1"/>
    <col min="8" max="13" width="10.5" style="1" customWidth="1"/>
    <col min="14" max="14" width="13.33203125" style="1" customWidth="1"/>
    <col min="15" max="15" width="13.16015625" style="0" customWidth="1"/>
    <col min="16" max="16" width="10.5" style="0" customWidth="1"/>
    <col min="17" max="17" width="16.83203125" style="0" customWidth="1"/>
    <col min="18" max="18" width="13" style="0" customWidth="1"/>
    <col min="19" max="19" width="13.83203125" style="0" customWidth="1"/>
    <col min="20" max="20" width="13.16015625" style="0" customWidth="1"/>
  </cols>
  <sheetData>
    <row r="3" spans="3:20" ht="24" customHeight="1">
      <c r="C3" s="111" t="s">
        <v>19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ht="11.25" customHeight="1"/>
    <row r="5" ht="11.25" customHeight="1"/>
    <row r="6" ht="11.25" customHeight="1"/>
    <row r="7" spans="2:21" ht="78.75" customHeight="1">
      <c r="B7" s="5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3" t="s">
        <v>5</v>
      </c>
      <c r="H7" s="2" t="s">
        <v>6</v>
      </c>
      <c r="I7" s="4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2" t="s">
        <v>15</v>
      </c>
      <c r="R7" s="2" t="s">
        <v>16</v>
      </c>
      <c r="S7" s="2" t="s">
        <v>17</v>
      </c>
      <c r="T7" s="2" t="s">
        <v>18</v>
      </c>
      <c r="U7" s="2" t="s">
        <v>25</v>
      </c>
    </row>
    <row r="8" spans="2:21" ht="11.2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  <c r="P8" s="7"/>
      <c r="Q8" s="7"/>
      <c r="R8" s="7"/>
      <c r="S8" s="7"/>
      <c r="T8" s="7"/>
      <c r="U8" s="7"/>
    </row>
    <row r="9" spans="2:21" ht="11.2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  <c r="P9" s="7"/>
      <c r="Q9" s="7"/>
      <c r="R9" s="7"/>
      <c r="S9" s="7"/>
      <c r="T9" s="7"/>
      <c r="U9" s="7"/>
    </row>
    <row r="10" spans="2:21" ht="11.25" customHeigh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  <c r="P10" s="7"/>
      <c r="Q10" s="7"/>
      <c r="R10" s="7"/>
      <c r="S10" s="7"/>
      <c r="T10" s="7"/>
      <c r="U10" s="7"/>
    </row>
    <row r="11" spans="2:21" ht="11.25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  <c r="P11" s="7"/>
      <c r="Q11" s="7"/>
      <c r="R11" s="7"/>
      <c r="S11" s="7"/>
      <c r="T11" s="7"/>
      <c r="U11" s="7"/>
    </row>
    <row r="12" spans="2:21" ht="11.25" customHeigh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  <c r="P12" s="7"/>
      <c r="Q12" s="7"/>
      <c r="R12" s="7"/>
      <c r="S12" s="7"/>
      <c r="T12" s="7"/>
      <c r="U12" s="7"/>
    </row>
    <row r="13" spans="2:21" ht="11.25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  <c r="P13" s="7"/>
      <c r="Q13" s="7"/>
      <c r="R13" s="7"/>
      <c r="S13" s="7"/>
      <c r="T13" s="7"/>
      <c r="U13" s="7"/>
    </row>
    <row r="14" spans="2:21" ht="11.25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  <c r="P14" s="7"/>
      <c r="Q14" s="7"/>
      <c r="R14" s="7"/>
      <c r="S14" s="7"/>
      <c r="T14" s="7"/>
      <c r="U14" s="7"/>
    </row>
    <row r="15" spans="2:21" ht="11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  <c r="P15" s="7"/>
      <c r="Q15" s="7"/>
      <c r="R15" s="7"/>
      <c r="S15" s="7"/>
      <c r="T15" s="7"/>
      <c r="U15" s="7"/>
    </row>
    <row r="16" spans="2:21" ht="11.25" customHeight="1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  <c r="P16" s="7"/>
      <c r="Q16" s="7"/>
      <c r="R16" s="7"/>
      <c r="S16" s="7"/>
      <c r="T16" s="7"/>
      <c r="U16" s="7"/>
    </row>
    <row r="17" spans="2:21" ht="11.25" customHeigh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  <c r="P17" s="7"/>
      <c r="Q17" s="7"/>
      <c r="R17" s="7"/>
      <c r="S17" s="7"/>
      <c r="T17" s="7"/>
      <c r="U17" s="7"/>
    </row>
    <row r="18" spans="2:21" ht="11.2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7"/>
      <c r="Q18" s="7"/>
      <c r="R18" s="7"/>
      <c r="S18" s="7"/>
      <c r="T18" s="7"/>
      <c r="U18" s="7"/>
    </row>
    <row r="19" spans="2:21" ht="11.25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  <c r="P19" s="7"/>
      <c r="Q19" s="7"/>
      <c r="R19" s="7"/>
      <c r="S19" s="7"/>
      <c r="T19" s="7"/>
      <c r="U19" s="7"/>
    </row>
    <row r="20" spans="2:21" ht="11.25" customHeigh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  <c r="P20" s="7"/>
      <c r="Q20" s="7"/>
      <c r="R20" s="7"/>
      <c r="S20" s="7"/>
      <c r="T20" s="7"/>
      <c r="U20" s="7"/>
    </row>
    <row r="21" spans="2:21" ht="11.25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  <c r="P21" s="7"/>
      <c r="Q21" s="7"/>
      <c r="R21" s="7"/>
      <c r="S21" s="7"/>
      <c r="T21" s="7"/>
      <c r="U21" s="7"/>
    </row>
    <row r="22" spans="2:21" ht="11.25" customHeight="1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  <c r="P22" s="7"/>
      <c r="Q22" s="7"/>
      <c r="R22" s="7"/>
      <c r="S22" s="7"/>
      <c r="T22" s="7"/>
      <c r="U22" s="7"/>
    </row>
    <row r="23" spans="2:21" ht="11.25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  <c r="P23" s="7"/>
      <c r="Q23" s="7"/>
      <c r="R23" s="7"/>
      <c r="S23" s="7"/>
      <c r="T23" s="7"/>
      <c r="U23" s="7"/>
    </row>
    <row r="24" spans="2:21" ht="11.25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  <c r="P24" s="7"/>
      <c r="Q24" s="7"/>
      <c r="R24" s="7"/>
      <c r="S24" s="7"/>
      <c r="T24" s="7"/>
      <c r="U24" s="7"/>
    </row>
    <row r="25" spans="2:21" ht="11.2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  <c r="P25" s="7"/>
      <c r="Q25" s="7"/>
      <c r="R25" s="7"/>
      <c r="S25" s="7"/>
      <c r="T25" s="7"/>
      <c r="U25" s="7"/>
    </row>
    <row r="26" spans="2:21" ht="11.25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  <c r="P26" s="7"/>
      <c r="Q26" s="7"/>
      <c r="R26" s="7"/>
      <c r="S26" s="7"/>
      <c r="T26" s="7"/>
      <c r="U26" s="7"/>
    </row>
    <row r="27" spans="2:21" ht="11.25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/>
      <c r="P27" s="7"/>
      <c r="Q27" s="7"/>
      <c r="R27" s="7"/>
      <c r="S27" s="7"/>
      <c r="T27" s="7"/>
      <c r="U27" s="7"/>
    </row>
    <row r="28" spans="2:21" ht="11.25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/>
      <c r="P28" s="7"/>
      <c r="Q28" s="7"/>
      <c r="R28" s="7"/>
      <c r="S28" s="7"/>
      <c r="T28" s="7"/>
      <c r="U28" s="7"/>
    </row>
    <row r="29" spans="2:21" ht="11.2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7"/>
      <c r="Q29" s="7"/>
      <c r="R29" s="7"/>
      <c r="S29" s="7"/>
      <c r="T29" s="7"/>
      <c r="U29" s="7"/>
    </row>
    <row r="30" spans="2:21" ht="11.25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/>
      <c r="P30" s="7"/>
      <c r="Q30" s="7"/>
      <c r="R30" s="7"/>
      <c r="S30" s="7"/>
      <c r="T30" s="7"/>
      <c r="U30" s="7"/>
    </row>
    <row r="31" spans="2:21" ht="11.25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/>
      <c r="P31" s="7"/>
      <c r="Q31" s="7"/>
      <c r="R31" s="7"/>
      <c r="S31" s="7"/>
      <c r="T31" s="7"/>
      <c r="U31" s="7"/>
    </row>
    <row r="32" spans="2:21" ht="11.25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7"/>
      <c r="P32" s="7"/>
      <c r="Q32" s="7"/>
      <c r="R32" s="7"/>
      <c r="S32" s="7"/>
      <c r="T32" s="7"/>
      <c r="U32" s="7"/>
    </row>
    <row r="33" spans="2:21" ht="11.25" customHeigh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7"/>
      <c r="P33" s="7"/>
      <c r="Q33" s="7"/>
      <c r="R33" s="7"/>
      <c r="S33" s="7"/>
      <c r="T33" s="7"/>
      <c r="U33" s="7"/>
    </row>
    <row r="34" spans="2:21" ht="11.25" customHeight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7"/>
      <c r="P34" s="7"/>
      <c r="Q34" s="7"/>
      <c r="R34" s="7"/>
      <c r="S34" s="7"/>
      <c r="T34" s="7"/>
      <c r="U34" s="7"/>
    </row>
    <row r="35" spans="2:21" ht="11.25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7"/>
      <c r="P35" s="7"/>
      <c r="Q35" s="7"/>
      <c r="R35" s="7"/>
      <c r="S35" s="7"/>
      <c r="T35" s="7"/>
      <c r="U35" s="7"/>
    </row>
    <row r="36" spans="2:21" ht="11.25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7"/>
      <c r="T36" s="7"/>
      <c r="U36" s="7"/>
    </row>
    <row r="37" spans="1:21" ht="11.25" customHeight="1">
      <c r="A37" s="8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/>
      <c r="P37" s="7"/>
      <c r="Q37" s="7"/>
      <c r="R37" s="7"/>
      <c r="S37" s="7"/>
      <c r="T37" s="7"/>
      <c r="U37" s="7"/>
    </row>
    <row r="38" spans="1:20" ht="11.2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9"/>
      <c r="P38" s="9"/>
      <c r="Q38" s="9"/>
      <c r="R38" s="9"/>
      <c r="S38" s="9"/>
      <c r="T38" s="9"/>
    </row>
    <row r="39" spans="1:20" ht="11.2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9"/>
      <c r="P39" s="9"/>
      <c r="Q39" s="9"/>
      <c r="R39" s="9"/>
      <c r="S39" s="9"/>
      <c r="T39" s="9"/>
    </row>
    <row r="40" spans="1:20" ht="11.2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9"/>
      <c r="P40" s="9"/>
      <c r="Q40" s="9"/>
      <c r="R40" s="9"/>
      <c r="S40" s="9"/>
      <c r="T40" s="9"/>
    </row>
    <row r="41" spans="1:20" ht="11.2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  <c r="P41" s="9"/>
      <c r="Q41" s="9"/>
      <c r="R41" s="9"/>
      <c r="S41" s="9"/>
      <c r="T41" s="9"/>
    </row>
    <row r="42" spans="1:20" ht="11.2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  <c r="P42" s="9"/>
      <c r="Q42" s="9"/>
      <c r="R42" s="9"/>
      <c r="S42" s="9"/>
      <c r="T42" s="9"/>
    </row>
    <row r="43" spans="1:20" ht="11.2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9"/>
      <c r="P43" s="9"/>
      <c r="Q43" s="9"/>
      <c r="R43" s="9"/>
      <c r="S43" s="9"/>
      <c r="T43" s="9"/>
    </row>
    <row r="44" spans="1:20" ht="11.2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9"/>
      <c r="P44" s="9"/>
      <c r="Q44" s="9"/>
      <c r="R44" s="9"/>
      <c r="S44" s="9"/>
      <c r="T44" s="9"/>
    </row>
    <row r="45" spans="1:20" ht="11.2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9"/>
      <c r="P45" s="9"/>
      <c r="Q45" s="9"/>
      <c r="R45" s="9"/>
      <c r="S45" s="9"/>
      <c r="T45" s="9"/>
    </row>
    <row r="46" spans="1:20" ht="11.2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9"/>
      <c r="P46" s="9"/>
      <c r="Q46" s="9"/>
      <c r="R46" s="9"/>
      <c r="S46" s="9"/>
      <c r="T46" s="9"/>
    </row>
  </sheetData>
  <sheetProtection/>
  <mergeCells count="1">
    <mergeCell ref="C3:T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U46"/>
  <sheetViews>
    <sheetView zoomScalePageLayoutView="0" workbookViewId="0" topLeftCell="A1">
      <selection activeCell="V19" sqref="V19:W19"/>
    </sheetView>
  </sheetViews>
  <sheetFormatPr defaultColWidth="10.5" defaultRowHeight="11.25"/>
  <cols>
    <col min="1" max="1" width="10.5" style="1" customWidth="1"/>
    <col min="2" max="2" width="6.5" style="1" customWidth="1"/>
    <col min="3" max="3" width="47.16015625" style="1" customWidth="1"/>
    <col min="4" max="4" width="14.33203125" style="1" customWidth="1"/>
    <col min="5" max="5" width="13.5" style="1" customWidth="1"/>
    <col min="6" max="6" width="11.83203125" style="1" customWidth="1"/>
    <col min="7" max="7" width="12.5" style="1" customWidth="1"/>
    <col min="8" max="13" width="10.5" style="1" customWidth="1"/>
    <col min="14" max="14" width="13.33203125" style="1" customWidth="1"/>
    <col min="15" max="15" width="13.16015625" style="0" customWidth="1"/>
    <col min="16" max="16" width="10.5" style="0" customWidth="1"/>
    <col min="17" max="17" width="16.83203125" style="0" customWidth="1"/>
    <col min="18" max="18" width="13" style="0" customWidth="1"/>
    <col min="19" max="19" width="13.83203125" style="0" customWidth="1"/>
    <col min="20" max="20" width="13.16015625" style="0" customWidth="1"/>
  </cols>
  <sheetData>
    <row r="3" spans="3:20" ht="24" customHeight="1">
      <c r="C3" s="111" t="s">
        <v>19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ht="11.25" customHeight="1"/>
    <row r="5" ht="11.25" customHeight="1"/>
    <row r="6" ht="11.25" customHeight="1"/>
    <row r="7" spans="2:21" ht="78.75" customHeight="1">
      <c r="B7" s="5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3" t="s">
        <v>5</v>
      </c>
      <c r="H7" s="2" t="s">
        <v>6</v>
      </c>
      <c r="I7" s="4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2" t="s">
        <v>15</v>
      </c>
      <c r="R7" s="2" t="s">
        <v>16</v>
      </c>
      <c r="S7" s="2" t="s">
        <v>17</v>
      </c>
      <c r="T7" s="2" t="s">
        <v>18</v>
      </c>
      <c r="U7" s="2" t="s">
        <v>25</v>
      </c>
    </row>
    <row r="8" spans="2:21" ht="11.2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  <c r="P8" s="7"/>
      <c r="Q8" s="7"/>
      <c r="R8" s="7"/>
      <c r="S8" s="7"/>
      <c r="T8" s="7"/>
      <c r="U8" s="7"/>
    </row>
    <row r="9" spans="2:21" ht="11.2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  <c r="P9" s="7"/>
      <c r="Q9" s="7"/>
      <c r="R9" s="7"/>
      <c r="S9" s="7"/>
      <c r="T9" s="7"/>
      <c r="U9" s="7"/>
    </row>
    <row r="10" spans="2:21" ht="11.25" customHeigh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  <c r="P10" s="7"/>
      <c r="Q10" s="7"/>
      <c r="R10" s="7"/>
      <c r="S10" s="7"/>
      <c r="T10" s="7"/>
      <c r="U10" s="7"/>
    </row>
    <row r="11" spans="2:21" ht="11.25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  <c r="P11" s="7"/>
      <c r="Q11" s="7"/>
      <c r="R11" s="7"/>
      <c r="S11" s="7"/>
      <c r="T11" s="7"/>
      <c r="U11" s="7"/>
    </row>
    <row r="12" spans="2:21" ht="11.25" customHeigh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  <c r="P12" s="7"/>
      <c r="Q12" s="7"/>
      <c r="R12" s="7"/>
      <c r="S12" s="7"/>
      <c r="T12" s="7"/>
      <c r="U12" s="7"/>
    </row>
    <row r="13" spans="2:21" ht="11.25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  <c r="P13" s="7"/>
      <c r="Q13" s="7"/>
      <c r="R13" s="7"/>
      <c r="S13" s="7"/>
      <c r="T13" s="7"/>
      <c r="U13" s="7"/>
    </row>
    <row r="14" spans="2:21" ht="11.25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  <c r="P14" s="7"/>
      <c r="Q14" s="7"/>
      <c r="R14" s="7"/>
      <c r="S14" s="7"/>
      <c r="T14" s="7"/>
      <c r="U14" s="7"/>
    </row>
    <row r="15" spans="2:21" ht="11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  <c r="P15" s="7"/>
      <c r="Q15" s="7"/>
      <c r="R15" s="7"/>
      <c r="S15" s="7"/>
      <c r="T15" s="7"/>
      <c r="U15" s="7"/>
    </row>
    <row r="16" spans="2:21" ht="11.25" customHeight="1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  <c r="P16" s="7"/>
      <c r="Q16" s="7"/>
      <c r="R16" s="7"/>
      <c r="S16" s="7"/>
      <c r="T16" s="7"/>
      <c r="U16" s="7"/>
    </row>
    <row r="17" spans="2:21" ht="11.25" customHeigh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  <c r="P17" s="7"/>
      <c r="Q17" s="7"/>
      <c r="R17" s="7"/>
      <c r="S17" s="7"/>
      <c r="T17" s="7"/>
      <c r="U17" s="7"/>
    </row>
    <row r="18" spans="2:21" ht="11.2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7"/>
      <c r="Q18" s="7"/>
      <c r="R18" s="7"/>
      <c r="S18" s="7"/>
      <c r="T18" s="7"/>
      <c r="U18" s="7"/>
    </row>
    <row r="19" spans="2:21" ht="11.25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  <c r="P19" s="7"/>
      <c r="Q19" s="7"/>
      <c r="R19" s="7"/>
      <c r="S19" s="7"/>
      <c r="T19" s="7"/>
      <c r="U19" s="7"/>
    </row>
    <row r="20" spans="2:21" ht="11.25" customHeigh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  <c r="P20" s="7"/>
      <c r="Q20" s="7"/>
      <c r="R20" s="7"/>
      <c r="S20" s="7"/>
      <c r="T20" s="7"/>
      <c r="U20" s="7"/>
    </row>
    <row r="21" spans="2:21" ht="11.25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  <c r="P21" s="7"/>
      <c r="Q21" s="7"/>
      <c r="R21" s="7"/>
      <c r="S21" s="7"/>
      <c r="T21" s="7"/>
      <c r="U21" s="7"/>
    </row>
    <row r="22" spans="2:21" ht="11.25" customHeight="1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  <c r="P22" s="7"/>
      <c r="Q22" s="7"/>
      <c r="R22" s="7"/>
      <c r="S22" s="7"/>
      <c r="T22" s="7"/>
      <c r="U22" s="7"/>
    </row>
    <row r="23" spans="2:21" ht="11.25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  <c r="P23" s="7"/>
      <c r="Q23" s="7"/>
      <c r="R23" s="7"/>
      <c r="S23" s="7"/>
      <c r="T23" s="7"/>
      <c r="U23" s="7"/>
    </row>
    <row r="24" spans="2:21" ht="11.25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  <c r="P24" s="7"/>
      <c r="Q24" s="7"/>
      <c r="R24" s="7"/>
      <c r="S24" s="7"/>
      <c r="T24" s="7"/>
      <c r="U24" s="7"/>
    </row>
    <row r="25" spans="2:21" ht="11.2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  <c r="P25" s="7"/>
      <c r="Q25" s="7"/>
      <c r="R25" s="7"/>
      <c r="S25" s="7"/>
      <c r="T25" s="7"/>
      <c r="U25" s="7"/>
    </row>
    <row r="26" spans="2:21" ht="11.25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  <c r="P26" s="7"/>
      <c r="Q26" s="7"/>
      <c r="R26" s="7"/>
      <c r="S26" s="7"/>
      <c r="T26" s="7"/>
      <c r="U26" s="7"/>
    </row>
    <row r="27" spans="2:21" ht="11.25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/>
      <c r="P27" s="7"/>
      <c r="Q27" s="7"/>
      <c r="R27" s="7"/>
      <c r="S27" s="7"/>
      <c r="T27" s="7"/>
      <c r="U27" s="7"/>
    </row>
    <row r="28" spans="2:21" ht="11.25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/>
      <c r="P28" s="7"/>
      <c r="Q28" s="7"/>
      <c r="R28" s="7"/>
      <c r="S28" s="7"/>
      <c r="T28" s="7"/>
      <c r="U28" s="7"/>
    </row>
    <row r="29" spans="2:21" ht="11.2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7"/>
      <c r="Q29" s="7"/>
      <c r="R29" s="7"/>
      <c r="S29" s="7"/>
      <c r="T29" s="7"/>
      <c r="U29" s="7"/>
    </row>
    <row r="30" spans="2:21" ht="11.25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/>
      <c r="P30" s="7"/>
      <c r="Q30" s="7"/>
      <c r="R30" s="7"/>
      <c r="S30" s="7"/>
      <c r="T30" s="7"/>
      <c r="U30" s="7"/>
    </row>
    <row r="31" spans="2:21" ht="11.25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/>
      <c r="P31" s="7"/>
      <c r="Q31" s="7"/>
      <c r="R31" s="7"/>
      <c r="S31" s="7"/>
      <c r="T31" s="7"/>
      <c r="U31" s="7"/>
    </row>
    <row r="32" spans="2:21" ht="11.25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7"/>
      <c r="P32" s="7"/>
      <c r="Q32" s="7"/>
      <c r="R32" s="7"/>
      <c r="S32" s="7"/>
      <c r="T32" s="7"/>
      <c r="U32" s="7"/>
    </row>
    <row r="33" spans="2:21" ht="11.25" customHeigh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7"/>
      <c r="P33" s="7"/>
      <c r="Q33" s="7"/>
      <c r="R33" s="7"/>
      <c r="S33" s="7"/>
      <c r="T33" s="7"/>
      <c r="U33" s="7"/>
    </row>
    <row r="34" spans="2:21" ht="11.25" customHeight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7"/>
      <c r="P34" s="7"/>
      <c r="Q34" s="7"/>
      <c r="R34" s="7"/>
      <c r="S34" s="7"/>
      <c r="T34" s="7"/>
      <c r="U34" s="7"/>
    </row>
    <row r="35" spans="2:21" ht="11.25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7"/>
      <c r="P35" s="7"/>
      <c r="Q35" s="7"/>
      <c r="R35" s="7"/>
      <c r="S35" s="7"/>
      <c r="T35" s="7"/>
      <c r="U35" s="7"/>
    </row>
    <row r="36" spans="2:21" ht="11.25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7"/>
      <c r="T36" s="7"/>
      <c r="U36" s="7"/>
    </row>
    <row r="37" spans="1:21" ht="11.25" customHeight="1">
      <c r="A37" s="8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/>
      <c r="P37" s="7"/>
      <c r="Q37" s="7"/>
      <c r="R37" s="7"/>
      <c r="S37" s="7"/>
      <c r="T37" s="7"/>
      <c r="U37" s="7"/>
    </row>
    <row r="38" spans="1:20" ht="11.2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9"/>
      <c r="P38" s="9"/>
      <c r="Q38" s="9"/>
      <c r="R38" s="9"/>
      <c r="S38" s="9"/>
      <c r="T38" s="9"/>
    </row>
    <row r="39" spans="1:20" ht="11.2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9"/>
      <c r="P39" s="9"/>
      <c r="Q39" s="9"/>
      <c r="R39" s="9"/>
      <c r="S39" s="9"/>
      <c r="T39" s="9"/>
    </row>
    <row r="40" spans="1:20" ht="11.2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9"/>
      <c r="P40" s="9"/>
      <c r="Q40" s="9"/>
      <c r="R40" s="9"/>
      <c r="S40" s="9"/>
      <c r="T40" s="9"/>
    </row>
    <row r="41" spans="1:20" ht="11.2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  <c r="P41" s="9"/>
      <c r="Q41" s="9"/>
      <c r="R41" s="9"/>
      <c r="S41" s="9"/>
      <c r="T41" s="9"/>
    </row>
    <row r="42" spans="1:20" ht="11.2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  <c r="P42" s="9"/>
      <c r="Q42" s="9"/>
      <c r="R42" s="9"/>
      <c r="S42" s="9"/>
      <c r="T42" s="9"/>
    </row>
    <row r="43" spans="1:20" ht="11.2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9"/>
      <c r="P43" s="9"/>
      <c r="Q43" s="9"/>
      <c r="R43" s="9"/>
      <c r="S43" s="9"/>
      <c r="T43" s="9"/>
    </row>
    <row r="44" spans="1:20" ht="11.2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9"/>
      <c r="P44" s="9"/>
      <c r="Q44" s="9"/>
      <c r="R44" s="9"/>
      <c r="S44" s="9"/>
      <c r="T44" s="9"/>
    </row>
    <row r="45" spans="1:20" ht="11.2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9"/>
      <c r="P45" s="9"/>
      <c r="Q45" s="9"/>
      <c r="R45" s="9"/>
      <c r="S45" s="9"/>
      <c r="T45" s="9"/>
    </row>
    <row r="46" spans="1:20" ht="11.2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9"/>
      <c r="P46" s="9"/>
      <c r="Q46" s="9"/>
      <c r="R46" s="9"/>
      <c r="S46" s="9"/>
      <c r="T46" s="9"/>
    </row>
  </sheetData>
  <sheetProtection/>
  <mergeCells count="1">
    <mergeCell ref="C3:T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Барягина Александра Анатольевна</dc:creator>
  <cp:keywords/>
  <dc:description/>
  <cp:lastModifiedBy>Руслан Кузнецов</cp:lastModifiedBy>
  <dcterms:created xsi:type="dcterms:W3CDTF">2017-03-15T12:44:50Z</dcterms:created>
  <dcterms:modified xsi:type="dcterms:W3CDTF">2017-09-01T15:15:26Z</dcterms:modified>
  <cp:category/>
  <cp:version/>
  <cp:contentType/>
  <cp:contentStatus/>
</cp:coreProperties>
</file>