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50" windowHeight="9315" activeTab="3"/>
  </bookViews>
  <sheets>
    <sheet name="жд с дк" sheetId="1" r:id="rId1"/>
    <sheet name="жд без дк" sheetId="2" r:id="rId2"/>
    <sheet name="Софт ВСЕ" sheetId="3" r:id="rId3"/>
    <sheet name="жим на макс.дк" sheetId="4" r:id="rId4"/>
    <sheet name="жим на макс.без дк." sheetId="5" r:id="rId5"/>
    <sheet name="Богатырский жим" sheetId="6" r:id="rId6"/>
    <sheet name="Армейский жим ВСЕ" sheetId="7" r:id="rId7"/>
    <sheet name="Многоповторный жим с дк.  " sheetId="8" r:id="rId8"/>
    <sheet name="Тяговое двоеборье" sheetId="9" r:id="rId9"/>
    <sheet name="Военный жим ВСЕ" sheetId="10" r:id="rId10"/>
    <sheet name="Многоповторный жим без дк." sheetId="11" r:id="rId11"/>
  </sheets>
  <calcPr calcId="125725" refMode="R1C1"/>
</workbook>
</file>

<file path=xl/calcChain.xml><?xml version="1.0" encoding="utf-8"?>
<calcChain xmlns="http://schemas.openxmlformats.org/spreadsheetml/2006/main">
  <c r="J46" i="3"/>
  <c r="J45" i="10"/>
  <c r="J43"/>
  <c r="J41"/>
  <c r="J40"/>
  <c r="J38"/>
  <c r="J36"/>
  <c r="K28"/>
  <c r="K29"/>
  <c r="K27"/>
  <c r="K25"/>
  <c r="N18"/>
  <c r="N16"/>
  <c r="M16"/>
  <c r="N15"/>
  <c r="N14"/>
  <c r="N12"/>
  <c r="N11"/>
  <c r="M12"/>
  <c r="M11"/>
  <c r="N9"/>
  <c r="M9"/>
  <c r="N7"/>
  <c r="M7"/>
  <c r="J51" i="3"/>
  <c r="J44"/>
  <c r="K37"/>
  <c r="K36"/>
  <c r="K29"/>
  <c r="K28"/>
  <c r="K26"/>
  <c r="K25"/>
  <c r="K23"/>
  <c r="K22"/>
  <c r="K20"/>
  <c r="N13"/>
  <c r="N7"/>
  <c r="N9"/>
  <c r="M9"/>
  <c r="J32" i="8"/>
  <c r="J29"/>
  <c r="J30"/>
  <c r="J28"/>
  <c r="J24"/>
  <c r="J25"/>
  <c r="J26"/>
  <c r="J23"/>
  <c r="J21"/>
  <c r="J20"/>
  <c r="J18"/>
  <c r="J16"/>
  <c r="J14"/>
  <c r="J9"/>
  <c r="J10"/>
  <c r="J11"/>
  <c r="J12"/>
  <c r="J8"/>
  <c r="J6" i="11"/>
  <c r="J8"/>
  <c r="J11"/>
  <c r="J12"/>
  <c r="J10"/>
  <c r="J14"/>
  <c r="J6" i="8"/>
  <c r="N23" i="9"/>
  <c r="N21"/>
  <c r="N20"/>
  <c r="N19"/>
  <c r="N17"/>
  <c r="N9"/>
  <c r="N15"/>
  <c r="N13"/>
  <c r="N11"/>
  <c r="N10"/>
  <c r="N8"/>
  <c r="N6"/>
  <c r="M8" i="7"/>
  <c r="M7"/>
  <c r="M7" i="3"/>
  <c r="M13"/>
</calcChain>
</file>

<file path=xl/sharedStrings.xml><?xml version="1.0" encoding="utf-8"?>
<sst xmlns="http://schemas.openxmlformats.org/spreadsheetml/2006/main" count="1042" uniqueCount="250">
  <si>
    <t>Место</t>
  </si>
  <si>
    <t>ФИО</t>
  </si>
  <si>
    <t>Собств. вес</t>
  </si>
  <si>
    <t>Wilks</t>
  </si>
  <si>
    <t>Команда</t>
  </si>
  <si>
    <t>Город/ область</t>
  </si>
  <si>
    <t>Жим</t>
  </si>
  <si>
    <t>Очки</t>
  </si>
  <si>
    <t>Вес многоповтора</t>
  </si>
  <si>
    <t>Жим количество (разы)</t>
  </si>
  <si>
    <t xml:space="preserve">Возростная категория     </t>
  </si>
  <si>
    <t>Сумма баллов</t>
  </si>
  <si>
    <t>ВЕСОВАЯ КАТЕГОРИЯ 60</t>
  </si>
  <si>
    <t xml:space="preserve">Бузина Екатерина </t>
  </si>
  <si>
    <t>юниоры 1/2</t>
  </si>
  <si>
    <t>Роменское/МО</t>
  </si>
  <si>
    <t>Бомбардир</t>
  </si>
  <si>
    <t>Черных Юлия</t>
  </si>
  <si>
    <t>открытая</t>
  </si>
  <si>
    <t>Лично</t>
  </si>
  <si>
    <t>Шубцова Софья</t>
  </si>
  <si>
    <t>Витебск/РБ</t>
  </si>
  <si>
    <t>ВЕСОВАЯ КАТЕГОРИЯ 70</t>
  </si>
  <si>
    <t>Рязань/РО</t>
  </si>
  <si>
    <t xml:space="preserve">Уколкина Светлана </t>
  </si>
  <si>
    <t>юноши</t>
  </si>
  <si>
    <t>Варгазов Даниил</t>
  </si>
  <si>
    <t xml:space="preserve">Иванов Владимир  </t>
  </si>
  <si>
    <t>Сильная воля</t>
  </si>
  <si>
    <t>Шатура</t>
  </si>
  <si>
    <t>Фунтиков Иван</t>
  </si>
  <si>
    <t>юноши 1/2</t>
  </si>
  <si>
    <t>Денев Даниил</t>
  </si>
  <si>
    <t>Наковальня</t>
  </si>
  <si>
    <t>Чулюкин Дмитрий</t>
  </si>
  <si>
    <t xml:space="preserve">юноши </t>
  </si>
  <si>
    <t>Симановский Денис</t>
  </si>
  <si>
    <t>Соколовский Борис</t>
  </si>
  <si>
    <t>сов</t>
  </si>
  <si>
    <t xml:space="preserve">юниоры </t>
  </si>
  <si>
    <t>Раменское/МО</t>
  </si>
  <si>
    <t>Рошаль /МО</t>
  </si>
  <si>
    <t>Рошаль/МО</t>
  </si>
  <si>
    <t>ВЕСОВАЯ КАТЕГОРИЯ 80</t>
  </si>
  <si>
    <t>Терешкин Дмитрий</t>
  </si>
  <si>
    <t>Базюкин Михаил</t>
  </si>
  <si>
    <t>Силин Николай</t>
  </si>
  <si>
    <t>Троицк</t>
  </si>
  <si>
    <t>Егоров Алексей</t>
  </si>
  <si>
    <t>181.5</t>
  </si>
  <si>
    <t>Рязанская обл.</t>
  </si>
  <si>
    <t>ВЕСОВАЯ КАТЕГОРИЯ 90</t>
  </si>
  <si>
    <t>Кочерга Андрей</t>
  </si>
  <si>
    <t>Якушев Григорий</t>
  </si>
  <si>
    <t>Ушаков Сергей</t>
  </si>
  <si>
    <t>152.5</t>
  </si>
  <si>
    <t>Егорьевск</t>
  </si>
  <si>
    <t>Щеколдин Игорь</t>
  </si>
  <si>
    <t>ветераны 3</t>
  </si>
  <si>
    <t>ВЕСОВАЯ КАТЕГОРИЯ 100</t>
  </si>
  <si>
    <t>Кирсанов Илья</t>
  </si>
  <si>
    <t>ветераны 2</t>
  </si>
  <si>
    <t>Лактюшин Сергей</t>
  </si>
  <si>
    <t>ВЕСОВАЯ КАТЕГОРИЯ 110</t>
  </si>
  <si>
    <t>Шуленин Роман</t>
  </si>
  <si>
    <t>Осокин Максим</t>
  </si>
  <si>
    <t>Чирков Андрей</t>
  </si>
  <si>
    <t xml:space="preserve">Громов Сергей </t>
  </si>
  <si>
    <t>ветераны 1</t>
  </si>
  <si>
    <t>ветераны 4</t>
  </si>
  <si>
    <t>ВЕСОВАЯ КАТЕГОРИЯ 120</t>
  </si>
  <si>
    <t>Горячев Андрей</t>
  </si>
  <si>
    <t xml:space="preserve">Абсолютный зачёт </t>
  </si>
  <si>
    <t>Мужчины</t>
  </si>
  <si>
    <t xml:space="preserve">Открытая </t>
  </si>
  <si>
    <t>Открытая</t>
  </si>
  <si>
    <t>Всероссийский мастерский турнир по жимовому двоеборью "Кубок Деда мороза" 17 декабря 2016 г.</t>
  </si>
  <si>
    <t xml:space="preserve">Есаков Вадим  </t>
  </si>
  <si>
    <t>Багородицк</t>
  </si>
  <si>
    <t>Беспалов Александр</t>
  </si>
  <si>
    <t>Рогалев Александр</t>
  </si>
  <si>
    <t>Корсуков Максим</t>
  </si>
  <si>
    <t>Железная семья</t>
  </si>
  <si>
    <t>Горожданцев Дмитрий</t>
  </si>
  <si>
    <t>Лобанов Сергей</t>
  </si>
  <si>
    <t>Ухта</t>
  </si>
  <si>
    <t>Варанкин Артем</t>
  </si>
  <si>
    <t xml:space="preserve">Радченко Игорь  </t>
  </si>
  <si>
    <t>Раменское</t>
  </si>
  <si>
    <t>Витебск</t>
  </si>
  <si>
    <t>Денисов Сергей</t>
  </si>
  <si>
    <t xml:space="preserve">Соловьев Иван </t>
  </si>
  <si>
    <t>Рыбинск</t>
  </si>
  <si>
    <t>Волков Олег</t>
  </si>
  <si>
    <t>Константинов Константин</t>
  </si>
  <si>
    <t>Дедовск</t>
  </si>
  <si>
    <t>Жуковский</t>
  </si>
  <si>
    <t>Софт- экипировка однослой ЖД</t>
  </si>
  <si>
    <t>Муратов Сергей</t>
  </si>
  <si>
    <t xml:space="preserve">Суставов Юрий   </t>
  </si>
  <si>
    <t>Крючкова Екатерина</t>
  </si>
  <si>
    <t>Трушкина Дарья</t>
  </si>
  <si>
    <t>Дударева Екатерина</t>
  </si>
  <si>
    <t>Шатура/МО</t>
  </si>
  <si>
    <t xml:space="preserve">Казнакова Ирина   </t>
  </si>
  <si>
    <t xml:space="preserve">Клюкина Наталья   </t>
  </si>
  <si>
    <t xml:space="preserve">Байков Алексей   </t>
  </si>
  <si>
    <t xml:space="preserve">Казаков Даниил   </t>
  </si>
  <si>
    <t xml:space="preserve">Силин Николай      </t>
  </si>
  <si>
    <t>юниоры</t>
  </si>
  <si>
    <t xml:space="preserve">Стекловский Алексей  </t>
  </si>
  <si>
    <t>Лохматов Дмитрий</t>
  </si>
  <si>
    <t>Дзякун Олег</t>
  </si>
  <si>
    <t>Шагурин Олег</t>
  </si>
  <si>
    <t>Кушнаренко Алексей</t>
  </si>
  <si>
    <t>Волков Дмитрий</t>
  </si>
  <si>
    <t>Шубин Павел</t>
  </si>
  <si>
    <t>Миннахмедов Марсель</t>
  </si>
  <si>
    <t>Поздняков Александр</t>
  </si>
  <si>
    <t xml:space="preserve">Симановский Игорь     </t>
  </si>
  <si>
    <t>Тимошкин Владимир</t>
  </si>
  <si>
    <t>ветераны1</t>
  </si>
  <si>
    <t>Женщины</t>
  </si>
  <si>
    <t>Казнакова Ирина</t>
  </si>
  <si>
    <t>Симановский Игорь</t>
  </si>
  <si>
    <t>Силин Николая</t>
  </si>
  <si>
    <t>Наковльня</t>
  </si>
  <si>
    <t>Москва</t>
  </si>
  <si>
    <t xml:space="preserve">Денисов Серафим </t>
  </si>
  <si>
    <t>Смирнов Александр</t>
  </si>
  <si>
    <t>Рябчиков Сергей</t>
  </si>
  <si>
    <t>Горюнов Александр</t>
  </si>
  <si>
    <t xml:space="preserve">Саргсян Тигран    </t>
  </si>
  <si>
    <t>Кучерявый Георгий</t>
  </si>
  <si>
    <t>Суставов Юрий</t>
  </si>
  <si>
    <t>Сахаров Виталий</t>
  </si>
  <si>
    <t>ветераны2</t>
  </si>
  <si>
    <t>Смирнов Алекасандр</t>
  </si>
  <si>
    <t>Саргсян Тигран</t>
  </si>
  <si>
    <t>Есаков Алексей мсмк</t>
  </si>
  <si>
    <t>Семенов Роман</t>
  </si>
  <si>
    <t xml:space="preserve">Поспелов Владимир </t>
  </si>
  <si>
    <t>Соловьев Иван</t>
  </si>
  <si>
    <t>Жуковский/МО</t>
  </si>
  <si>
    <t>Шерстнев Евгений</t>
  </si>
  <si>
    <t>Платонов Дмитрий</t>
  </si>
  <si>
    <t>откртая</t>
  </si>
  <si>
    <t xml:space="preserve">Корсуков Максим </t>
  </si>
  <si>
    <t xml:space="preserve">Итунин Тарас    </t>
  </si>
  <si>
    <t>Итунин Тарас</t>
  </si>
  <si>
    <t>Кондрашев Алексей</t>
  </si>
  <si>
    <t xml:space="preserve">Кондрашов Алексей </t>
  </si>
  <si>
    <t>Жуков Сергей</t>
  </si>
  <si>
    <t xml:space="preserve">Каштанов Сергей </t>
  </si>
  <si>
    <t>Попов Денис</t>
  </si>
  <si>
    <t xml:space="preserve">Кирсанов Илья </t>
  </si>
  <si>
    <t xml:space="preserve">Наковальня </t>
  </si>
  <si>
    <t>Поспелов Владимир</t>
  </si>
  <si>
    <t>Хамилов Александр</t>
  </si>
  <si>
    <t>Ветераны2</t>
  </si>
  <si>
    <t>ВЕСОВАЯ КАТЕГОРИЯ 50</t>
  </si>
  <si>
    <t xml:space="preserve">Чуракова Юлия </t>
  </si>
  <si>
    <t>Толочко Анна</t>
  </si>
  <si>
    <t>Тяга</t>
  </si>
  <si>
    <t xml:space="preserve">Казнакова Ирина </t>
  </si>
  <si>
    <t>132.5</t>
  </si>
  <si>
    <t>Клюкина Наталья</t>
  </si>
  <si>
    <t>Батяев Евгений</t>
  </si>
  <si>
    <t>Уланов Артем</t>
  </si>
  <si>
    <t>Рязан/РО</t>
  </si>
  <si>
    <t>Ярославль</t>
  </si>
  <si>
    <t>Агаркова Елена</t>
  </si>
  <si>
    <t>девушки 1/2</t>
  </si>
  <si>
    <t xml:space="preserve">Соловьёва Ксения  </t>
  </si>
  <si>
    <t>Пешехонье</t>
  </si>
  <si>
    <t xml:space="preserve">Смирнова Полина </t>
  </si>
  <si>
    <t>Бузина Екатерина</t>
  </si>
  <si>
    <t>Торопова Ольга</t>
  </si>
  <si>
    <t>открытая 1/2</t>
  </si>
  <si>
    <t xml:space="preserve">Каморина Юлия </t>
  </si>
  <si>
    <t>Смирнов Кирилл</t>
  </si>
  <si>
    <t xml:space="preserve">Кочергин Илья  </t>
  </si>
  <si>
    <t>ветераны3</t>
  </si>
  <si>
    <t xml:space="preserve">Хамилов Александр  </t>
  </si>
  <si>
    <t>Котов Иван</t>
  </si>
  <si>
    <t>Хохалев Семён</t>
  </si>
  <si>
    <t>Каштанов Сергей  КМС</t>
  </si>
  <si>
    <t>Соловьёв Александр</t>
  </si>
  <si>
    <t>Смирнов Евгений</t>
  </si>
  <si>
    <t>Липин Александр</t>
  </si>
  <si>
    <t xml:space="preserve">Симановский Игорь  </t>
  </si>
  <si>
    <t>Хохалев Семен</t>
  </si>
  <si>
    <t xml:space="preserve">Дударева Екатерина  </t>
  </si>
  <si>
    <t xml:space="preserve">Емелин Александр  </t>
  </si>
  <si>
    <t xml:space="preserve">Денисов Сергей  </t>
  </si>
  <si>
    <t xml:space="preserve">Итунин Дмитрий   </t>
  </si>
  <si>
    <t>Денисов Серафим</t>
  </si>
  <si>
    <t>Хохлов Илья</t>
  </si>
  <si>
    <t>абсолют.</t>
  </si>
  <si>
    <t>Рязанская оюл.</t>
  </si>
  <si>
    <t>Селезнёв Виталий</t>
  </si>
  <si>
    <t>Софт- экипировка 2 слоя ЖД</t>
  </si>
  <si>
    <t>Армейский жим на максимум</t>
  </si>
  <si>
    <t>Армейский жим многоповтор</t>
  </si>
  <si>
    <t>Армейский жим ЖД</t>
  </si>
  <si>
    <t>Софт-экипировка однослой на максимум</t>
  </si>
  <si>
    <t>Рязань</t>
  </si>
  <si>
    <t xml:space="preserve">Уколкина Светлатна </t>
  </si>
  <si>
    <t xml:space="preserve">Конькова Ольга   </t>
  </si>
  <si>
    <t xml:space="preserve">Колыданов Михаил  </t>
  </si>
  <si>
    <t>Иваново/ИО</t>
  </si>
  <si>
    <t>Рязань/МО</t>
  </si>
  <si>
    <t xml:space="preserve">Наторкин Максим   </t>
  </si>
  <si>
    <t xml:space="preserve">Раков Сергей    </t>
  </si>
  <si>
    <t xml:space="preserve">Бизюков Артем  </t>
  </si>
  <si>
    <t>Софт-экипировка 2 слоя на максимум</t>
  </si>
  <si>
    <t>Черкасов Сергей</t>
  </si>
  <si>
    <t xml:space="preserve">Мещеряков Сергей  </t>
  </si>
  <si>
    <t>Софт-экипировка однослой многоповтор</t>
  </si>
  <si>
    <t>Сирош Алексей</t>
  </si>
  <si>
    <t>Софт-экипировка 2 слоя многоповтор</t>
  </si>
  <si>
    <t xml:space="preserve">Юшин Павел   </t>
  </si>
  <si>
    <t xml:space="preserve">Докучаева Людмила </t>
  </si>
  <si>
    <t>Воронеж</t>
  </si>
  <si>
    <t>ВЕСОВАЯ КАТЕГОРИЯ СВЫШЕ 90</t>
  </si>
  <si>
    <t>Прохина Полина</t>
  </si>
  <si>
    <t>Николаев Сергей</t>
  </si>
  <si>
    <t>ВЕСОВАЯ КАТЕГОРИЯ ДО 100</t>
  </si>
  <si>
    <t xml:space="preserve">Гундин Александр </t>
  </si>
  <si>
    <t>юниор</t>
  </si>
  <si>
    <t xml:space="preserve">Осокин Максим  </t>
  </si>
  <si>
    <t>Радченко Игорь</t>
  </si>
  <si>
    <t>ВЕСОВАЯ КАТЕГОРИЯ ДО 120</t>
  </si>
  <si>
    <t>ВЕСОВАЯ КАТЕГОРИЯ ДО 110</t>
  </si>
  <si>
    <t>Военный жим на максимум</t>
  </si>
  <si>
    <t>Военный жим ЖД</t>
  </si>
  <si>
    <t>ВЕСОВАЯ КАТЕГОРИЯ ДО 90</t>
  </si>
  <si>
    <t xml:space="preserve">Мещеряков  Сергей </t>
  </si>
  <si>
    <t>Есаков Алексей</t>
  </si>
  <si>
    <t>ВЕСОВАЯ КАТЕГОРИЯ ДО 50</t>
  </si>
  <si>
    <t>Чуракова Юлия</t>
  </si>
  <si>
    <t>ВЕСОВАЯ КАТЕГОРИЯ ДО 60</t>
  </si>
  <si>
    <t>ВЕСОВАЯ КАТЕГОРИЯ ДО 70</t>
  </si>
  <si>
    <t>Ольшевская Ольга</t>
  </si>
  <si>
    <t>Военный жим многоповтор</t>
  </si>
  <si>
    <t>ВЕСОВАЯ КАТЕГОРИЯ СВЫШЕ 100</t>
  </si>
  <si>
    <t>79,.4</t>
  </si>
  <si>
    <t xml:space="preserve">Лобанов  Сергей </t>
  </si>
  <si>
    <t>ОТкрытая</t>
  </si>
  <si>
    <t>68.8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</si>
</sst>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i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i/>
      <sz val="11"/>
      <name val="Arial Cyr"/>
      <charset val="204"/>
    </font>
    <font>
      <b/>
      <i/>
      <sz val="12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0" xfId="0"/>
    <xf numFmtId="49" fontId="7" fillId="0" borderId="5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0" fontId="10" fillId="0" borderId="5" xfId="1" applyFont="1" applyBorder="1"/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opLeftCell="A31" zoomScale="70" zoomScaleNormal="70" workbookViewId="0">
      <selection activeCell="G47" sqref="G47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5" max="5" width="9.140625" customWidth="1"/>
    <col min="6" max="6" width="13.7109375" customWidth="1"/>
    <col min="7" max="7" width="15.7109375" customWidth="1"/>
    <col min="11" max="11" width="10.42578125" style="1" customWidth="1"/>
    <col min="12" max="12" width="12.28515625" style="1" customWidth="1"/>
    <col min="13" max="13" width="11.85546875" customWidth="1"/>
    <col min="14" max="14" width="12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7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6</v>
      </c>
      <c r="I3" s="79"/>
      <c r="J3" s="79"/>
      <c r="K3" s="78" t="s">
        <v>8</v>
      </c>
      <c r="L3" s="78" t="s">
        <v>9</v>
      </c>
      <c r="M3" s="76" t="s">
        <v>11</v>
      </c>
      <c r="N3" s="79" t="s">
        <v>7</v>
      </c>
    </row>
    <row r="4" spans="1:14" ht="19.5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8"/>
      <c r="L4" s="78"/>
      <c r="M4" s="77"/>
      <c r="N4" s="79"/>
    </row>
    <row r="5" spans="1:14">
      <c r="A5" s="9"/>
      <c r="B5" s="75" t="s">
        <v>12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>
      <c r="A6" s="65">
        <v>1</v>
      </c>
      <c r="B6" s="5" t="s">
        <v>13</v>
      </c>
      <c r="C6" s="5" t="s">
        <v>14</v>
      </c>
      <c r="D6" s="8">
        <v>59.6</v>
      </c>
      <c r="E6" s="5">
        <v>1.1207</v>
      </c>
      <c r="F6" s="5" t="s">
        <v>16</v>
      </c>
      <c r="G6" s="6" t="s">
        <v>15</v>
      </c>
      <c r="H6" s="4">
        <v>50</v>
      </c>
      <c r="I6" s="3">
        <v>50</v>
      </c>
      <c r="J6" s="4">
        <v>55</v>
      </c>
      <c r="K6" s="5">
        <v>30</v>
      </c>
      <c r="L6" s="5">
        <v>30</v>
      </c>
      <c r="M6" s="5">
        <v>80</v>
      </c>
      <c r="N6" s="5">
        <v>3810.38</v>
      </c>
    </row>
    <row r="7" spans="1:14">
      <c r="A7" s="65">
        <v>2</v>
      </c>
      <c r="B7" s="5" t="s">
        <v>17</v>
      </c>
      <c r="C7" s="5" t="s">
        <v>18</v>
      </c>
      <c r="D7" s="8">
        <v>59.6</v>
      </c>
      <c r="E7" s="10">
        <v>1.1207</v>
      </c>
      <c r="F7" s="5" t="s">
        <v>19</v>
      </c>
      <c r="G7" s="6" t="s">
        <v>23</v>
      </c>
      <c r="H7" s="3">
        <v>62.5</v>
      </c>
      <c r="I7" s="3">
        <v>65</v>
      </c>
      <c r="J7" s="3">
        <v>67.5</v>
      </c>
      <c r="K7" s="5">
        <v>60</v>
      </c>
      <c r="L7" s="5">
        <v>8</v>
      </c>
      <c r="M7" s="5">
        <v>75.5</v>
      </c>
      <c r="N7" s="5">
        <v>4320.2984999999999</v>
      </c>
    </row>
    <row r="8" spans="1:14">
      <c r="A8" s="65">
        <v>1</v>
      </c>
      <c r="B8" s="5" t="s">
        <v>20</v>
      </c>
      <c r="C8" s="5" t="s">
        <v>18</v>
      </c>
      <c r="D8" s="8">
        <v>57.6</v>
      </c>
      <c r="E8" s="10">
        <v>1.1509</v>
      </c>
      <c r="F8" s="5" t="s">
        <v>19</v>
      </c>
      <c r="G8" s="6" t="s">
        <v>21</v>
      </c>
      <c r="H8" s="4">
        <v>75</v>
      </c>
      <c r="I8" s="3">
        <v>75</v>
      </c>
      <c r="J8" s="3">
        <v>80</v>
      </c>
      <c r="K8" s="5">
        <v>60</v>
      </c>
      <c r="L8" s="5">
        <v>8</v>
      </c>
      <c r="M8" s="5">
        <v>88</v>
      </c>
      <c r="N8" s="5">
        <v>5156.0320000000002</v>
      </c>
    </row>
    <row r="9" spans="1:14">
      <c r="A9" s="65"/>
      <c r="B9" s="75" t="s">
        <v>22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>
      <c r="A10" s="65">
        <v>1</v>
      </c>
      <c r="B10" s="5" t="s">
        <v>24</v>
      </c>
      <c r="C10" s="5" t="s">
        <v>18</v>
      </c>
      <c r="D10" s="8">
        <v>69.45</v>
      </c>
      <c r="E10" s="10">
        <v>1.0007999999999999</v>
      </c>
      <c r="F10" s="5" t="s">
        <v>19</v>
      </c>
      <c r="G10" s="6" t="s">
        <v>23</v>
      </c>
      <c r="H10" s="3">
        <v>80</v>
      </c>
      <c r="I10" s="4">
        <v>85</v>
      </c>
      <c r="J10" s="3">
        <v>85</v>
      </c>
      <c r="K10" s="6">
        <v>70</v>
      </c>
      <c r="L10" s="5">
        <v>30</v>
      </c>
      <c r="M10" s="5">
        <v>115</v>
      </c>
      <c r="N10" s="5">
        <v>6460.1639999999998</v>
      </c>
    </row>
    <row r="11" spans="1:14">
      <c r="A11" s="65"/>
      <c r="B11" s="75" t="s">
        <v>12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s="11" customFormat="1">
      <c r="A12" s="65">
        <v>1</v>
      </c>
      <c r="B12" s="19" t="s">
        <v>34</v>
      </c>
      <c r="C12" s="18" t="s">
        <v>35</v>
      </c>
      <c r="D12" s="17">
        <v>59.3</v>
      </c>
      <c r="E12" s="10">
        <v>0.86209999999999998</v>
      </c>
      <c r="F12" s="15" t="s">
        <v>19</v>
      </c>
      <c r="G12" s="16"/>
      <c r="H12" s="20">
        <v>100</v>
      </c>
      <c r="I12" s="20">
        <v>102.5</v>
      </c>
      <c r="J12" s="20">
        <v>105</v>
      </c>
      <c r="K12" s="15">
        <v>60</v>
      </c>
      <c r="L12" s="15">
        <v>28</v>
      </c>
      <c r="M12" s="15">
        <v>133</v>
      </c>
      <c r="N12" s="15">
        <v>5974.3529999999992</v>
      </c>
    </row>
    <row r="13" spans="1:14">
      <c r="A13" s="65">
        <v>1</v>
      </c>
      <c r="B13" s="7" t="s">
        <v>27</v>
      </c>
      <c r="C13" s="7" t="s">
        <v>18</v>
      </c>
      <c r="D13" s="5">
        <v>59.2</v>
      </c>
      <c r="E13" s="6">
        <v>0.86350000000000005</v>
      </c>
      <c r="F13" s="5" t="s">
        <v>28</v>
      </c>
      <c r="G13" s="5" t="s">
        <v>29</v>
      </c>
      <c r="H13" s="3">
        <v>100</v>
      </c>
      <c r="I13" s="3">
        <v>107.5</v>
      </c>
      <c r="J13" s="3">
        <v>112.5</v>
      </c>
      <c r="K13" s="5">
        <v>60</v>
      </c>
      <c r="L13" s="5">
        <v>26</v>
      </c>
      <c r="M13" s="5">
        <v>138.5</v>
      </c>
      <c r="N13" s="5">
        <v>6204.2475000000013</v>
      </c>
    </row>
    <row r="14" spans="1:14">
      <c r="A14" s="65"/>
      <c r="B14" s="75" t="s">
        <v>22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65"/>
      <c r="B15" s="12" t="s">
        <v>30</v>
      </c>
      <c r="C15" s="12" t="s">
        <v>31</v>
      </c>
      <c r="D15" s="13">
        <v>65</v>
      </c>
      <c r="E15" s="10">
        <v>0.79520000000000002</v>
      </c>
      <c r="F15" s="12" t="s">
        <v>33</v>
      </c>
      <c r="G15" s="21" t="s">
        <v>41</v>
      </c>
      <c r="H15" s="14">
        <v>65</v>
      </c>
      <c r="I15" s="14">
        <v>65</v>
      </c>
      <c r="J15" s="14">
        <v>65</v>
      </c>
      <c r="K15" s="12">
        <v>35</v>
      </c>
      <c r="L15" s="12">
        <v>0</v>
      </c>
      <c r="M15" s="12">
        <v>0</v>
      </c>
      <c r="N15" s="12">
        <v>0</v>
      </c>
    </row>
    <row r="16" spans="1:14">
      <c r="A16" s="65">
        <v>1</v>
      </c>
      <c r="B16" s="50" t="s">
        <v>32</v>
      </c>
      <c r="C16" s="45" t="s">
        <v>31</v>
      </c>
      <c r="D16" s="48">
        <v>65.849999999999994</v>
      </c>
      <c r="E16" s="49">
        <v>0.78720000000000001</v>
      </c>
      <c r="F16" s="45" t="s">
        <v>33</v>
      </c>
      <c r="G16" s="46" t="s">
        <v>42</v>
      </c>
      <c r="H16" s="43">
        <v>80</v>
      </c>
      <c r="I16" s="43">
        <v>85</v>
      </c>
      <c r="J16" s="44">
        <v>90</v>
      </c>
      <c r="K16" s="45">
        <v>35</v>
      </c>
      <c r="L16" s="45">
        <v>43</v>
      </c>
      <c r="M16" s="45">
        <v>128</v>
      </c>
      <c r="N16" s="45">
        <v>4589.5727999999999</v>
      </c>
    </row>
    <row r="17" spans="1:14">
      <c r="A17" s="65">
        <v>1</v>
      </c>
      <c r="B17" s="47" t="s">
        <v>36</v>
      </c>
      <c r="C17" s="45" t="s">
        <v>39</v>
      </c>
      <c r="D17" s="48">
        <v>68.8</v>
      </c>
      <c r="E17" s="46">
        <v>0.75949999999999995</v>
      </c>
      <c r="F17" s="45" t="s">
        <v>16</v>
      </c>
      <c r="G17" s="45" t="s">
        <v>40</v>
      </c>
      <c r="H17" s="43">
        <v>150</v>
      </c>
      <c r="I17" s="43">
        <v>155</v>
      </c>
      <c r="J17" s="45">
        <v>0</v>
      </c>
      <c r="K17" s="45">
        <v>70</v>
      </c>
      <c r="L17" s="45">
        <v>45</v>
      </c>
      <c r="M17" s="45">
        <v>200</v>
      </c>
      <c r="N17" s="45">
        <v>8398.1712499999994</v>
      </c>
    </row>
    <row r="18" spans="1:14" s="30" customFormat="1">
      <c r="A18" s="65">
        <v>1</v>
      </c>
      <c r="B18" s="47" t="s">
        <v>36</v>
      </c>
      <c r="C18" s="52" t="s">
        <v>18</v>
      </c>
      <c r="D18" s="48">
        <v>68.8</v>
      </c>
      <c r="E18" s="46">
        <v>0.75949999999999995</v>
      </c>
      <c r="F18" s="52" t="s">
        <v>16</v>
      </c>
      <c r="G18" s="52" t="s">
        <v>40</v>
      </c>
      <c r="H18" s="43">
        <v>150</v>
      </c>
      <c r="I18" s="43">
        <v>155</v>
      </c>
      <c r="J18" s="52">
        <v>0</v>
      </c>
      <c r="K18" s="52">
        <v>70</v>
      </c>
      <c r="L18" s="52">
        <v>45</v>
      </c>
      <c r="M18" s="52">
        <v>200</v>
      </c>
      <c r="N18" s="52">
        <v>8398.1712499999994</v>
      </c>
    </row>
    <row r="19" spans="1:14">
      <c r="A19" s="65">
        <v>1</v>
      </c>
      <c r="B19" s="51" t="s">
        <v>37</v>
      </c>
      <c r="C19" s="47" t="s">
        <v>38</v>
      </c>
      <c r="D19" s="45">
        <v>65.5</v>
      </c>
      <c r="E19" s="46">
        <v>0.79010000000000002</v>
      </c>
      <c r="F19" s="45"/>
      <c r="G19" s="45" t="s">
        <v>23</v>
      </c>
      <c r="H19" s="44">
        <v>100</v>
      </c>
      <c r="I19" s="43">
        <v>100</v>
      </c>
      <c r="J19" s="45">
        <v>0</v>
      </c>
      <c r="K19" s="45">
        <v>70</v>
      </c>
      <c r="L19" s="45">
        <v>14</v>
      </c>
      <c r="M19" s="45">
        <v>114</v>
      </c>
      <c r="N19" s="45">
        <v>4763.5129000000006</v>
      </c>
    </row>
    <row r="20" spans="1:14">
      <c r="A20" s="65"/>
      <c r="B20" s="75" t="s">
        <v>43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65">
        <v>1</v>
      </c>
      <c r="B21" s="50" t="s">
        <v>45</v>
      </c>
      <c r="C21" s="45" t="s">
        <v>18</v>
      </c>
      <c r="D21" s="48" t="s">
        <v>246</v>
      </c>
      <c r="E21" s="46">
        <v>0.68600000000000005</v>
      </c>
      <c r="F21" s="45" t="s">
        <v>33</v>
      </c>
      <c r="G21" s="45" t="s">
        <v>42</v>
      </c>
      <c r="H21" s="43">
        <v>160</v>
      </c>
      <c r="I21" s="43">
        <v>165</v>
      </c>
      <c r="J21" s="45">
        <v>0</v>
      </c>
      <c r="K21" s="45">
        <v>80</v>
      </c>
      <c r="L21" s="45">
        <v>32</v>
      </c>
      <c r="M21" s="45">
        <v>197</v>
      </c>
      <c r="N21" s="52">
        <v>7591.2760000000017</v>
      </c>
    </row>
    <row r="22" spans="1:14">
      <c r="A22" s="65">
        <v>2</v>
      </c>
      <c r="B22" s="50" t="s">
        <v>46</v>
      </c>
      <c r="C22" s="45" t="s">
        <v>18</v>
      </c>
      <c r="D22" s="45">
        <v>78.55</v>
      </c>
      <c r="E22" s="49">
        <v>0.69099999999999995</v>
      </c>
      <c r="F22" s="45" t="s">
        <v>33</v>
      </c>
      <c r="G22" s="45" t="s">
        <v>47</v>
      </c>
      <c r="H22" s="43">
        <v>160</v>
      </c>
      <c r="I22" s="45">
        <v>0</v>
      </c>
      <c r="J22" s="45">
        <v>0</v>
      </c>
      <c r="K22" s="45">
        <v>80</v>
      </c>
      <c r="L22" s="45">
        <v>28</v>
      </c>
      <c r="M22" s="45">
        <v>188</v>
      </c>
      <c r="N22" s="52">
        <v>7230.6239999999989</v>
      </c>
    </row>
    <row r="23" spans="1:14">
      <c r="A23" s="65">
        <v>3</v>
      </c>
      <c r="B23" s="45" t="s">
        <v>48</v>
      </c>
      <c r="C23" s="45" t="s">
        <v>18</v>
      </c>
      <c r="D23" s="48">
        <v>78.8</v>
      </c>
      <c r="E23" s="49">
        <v>0.68930000000000002</v>
      </c>
      <c r="F23" s="45" t="s">
        <v>50</v>
      </c>
      <c r="G23" s="45" t="s">
        <v>23</v>
      </c>
      <c r="H23" s="43">
        <v>142.5</v>
      </c>
      <c r="I23" s="43">
        <v>147.5</v>
      </c>
      <c r="J23" s="45">
        <v>0</v>
      </c>
      <c r="K23" s="45">
        <v>80</v>
      </c>
      <c r="L23" s="45">
        <v>34</v>
      </c>
      <c r="M23" s="45" t="s">
        <v>49</v>
      </c>
      <c r="N23" s="52">
        <v>7145.9731000000011</v>
      </c>
    </row>
    <row r="24" spans="1:14">
      <c r="A24" s="65"/>
      <c r="B24" s="75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>
      <c r="A25" s="65">
        <v>3</v>
      </c>
      <c r="B25" s="47" t="s">
        <v>52</v>
      </c>
      <c r="C25" s="47" t="s">
        <v>18</v>
      </c>
      <c r="D25" s="45">
        <v>88.75</v>
      </c>
      <c r="E25" s="46">
        <v>0.64319999999999999</v>
      </c>
      <c r="F25" s="45" t="s">
        <v>16</v>
      </c>
      <c r="G25" s="45" t="s">
        <v>40</v>
      </c>
      <c r="H25" s="43">
        <v>130</v>
      </c>
      <c r="I25" s="43">
        <v>132.5</v>
      </c>
      <c r="J25" s="43">
        <v>135</v>
      </c>
      <c r="K25" s="45">
        <v>90</v>
      </c>
      <c r="L25" s="45">
        <v>17</v>
      </c>
      <c r="M25" s="45">
        <v>152</v>
      </c>
      <c r="N25" s="39">
        <v>5473.3103999999994</v>
      </c>
    </row>
    <row r="26" spans="1:14">
      <c r="A26" s="65">
        <v>1</v>
      </c>
      <c r="B26" s="50" t="s">
        <v>53</v>
      </c>
      <c r="C26" s="45" t="s">
        <v>18</v>
      </c>
      <c r="D26" s="45">
        <v>88.2</v>
      </c>
      <c r="E26" s="49">
        <v>0.64510000000000001</v>
      </c>
      <c r="F26" s="45" t="s">
        <v>28</v>
      </c>
      <c r="G26" s="45" t="s">
        <v>29</v>
      </c>
      <c r="H26" s="43">
        <v>155</v>
      </c>
      <c r="I26" s="43">
        <v>160</v>
      </c>
      <c r="J26" s="45">
        <v>0</v>
      </c>
      <c r="K26" s="45">
        <v>90</v>
      </c>
      <c r="L26" s="45">
        <v>25</v>
      </c>
      <c r="M26" s="45">
        <v>185</v>
      </c>
      <c r="N26" s="39">
        <v>6829.9962500000001</v>
      </c>
    </row>
    <row r="27" spans="1:14">
      <c r="A27" s="65">
        <v>2</v>
      </c>
      <c r="B27" s="50" t="s">
        <v>54</v>
      </c>
      <c r="C27" s="45" t="s">
        <v>18</v>
      </c>
      <c r="D27" s="48">
        <v>88.2</v>
      </c>
      <c r="E27" s="49">
        <v>0.64510000000000001</v>
      </c>
      <c r="F27" s="45" t="s">
        <v>28</v>
      </c>
      <c r="G27" s="45" t="s">
        <v>56</v>
      </c>
      <c r="H27" s="43">
        <v>145</v>
      </c>
      <c r="I27" s="43">
        <v>152.5</v>
      </c>
      <c r="J27" s="45">
        <v>0</v>
      </c>
      <c r="K27" s="45">
        <v>90</v>
      </c>
      <c r="L27" s="45">
        <v>21</v>
      </c>
      <c r="M27" s="45">
        <v>173.5</v>
      </c>
      <c r="N27" s="39">
        <v>6321.0123500000009</v>
      </c>
    </row>
    <row r="28" spans="1:14">
      <c r="A28" s="65">
        <v>1</v>
      </c>
      <c r="B28" s="47" t="s">
        <v>57</v>
      </c>
      <c r="C28" s="47" t="s">
        <v>58</v>
      </c>
      <c r="D28" s="45">
        <v>87.9</v>
      </c>
      <c r="E28" s="46">
        <v>0.64629999999999999</v>
      </c>
      <c r="F28" s="45" t="s">
        <v>28</v>
      </c>
      <c r="G28" s="45" t="s">
        <v>29</v>
      </c>
      <c r="H28" s="43">
        <v>115</v>
      </c>
      <c r="I28" s="43">
        <v>120</v>
      </c>
      <c r="J28" s="45">
        <v>0</v>
      </c>
      <c r="K28" s="45">
        <v>90</v>
      </c>
      <c r="L28" s="45">
        <v>15</v>
      </c>
      <c r="M28" s="45">
        <v>135</v>
      </c>
      <c r="N28" s="39">
        <v>4881.1807499999995</v>
      </c>
    </row>
    <row r="29" spans="1:14">
      <c r="A29" s="65"/>
      <c r="B29" s="75" t="s">
        <v>59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>
      <c r="A30" s="65">
        <v>1</v>
      </c>
      <c r="B30" s="51" t="s">
        <v>60</v>
      </c>
      <c r="C30" s="47" t="s">
        <v>18</v>
      </c>
      <c r="D30" s="45">
        <v>95.5</v>
      </c>
      <c r="E30" s="49">
        <v>0.62060000000000004</v>
      </c>
      <c r="F30" s="45" t="s">
        <v>16</v>
      </c>
      <c r="G30" s="45" t="s">
        <v>40</v>
      </c>
      <c r="H30" s="44">
        <v>200</v>
      </c>
      <c r="I30" s="43">
        <v>200</v>
      </c>
      <c r="J30" s="45">
        <v>0</v>
      </c>
      <c r="K30" s="45">
        <v>100</v>
      </c>
      <c r="L30" s="45">
        <v>34</v>
      </c>
      <c r="M30" s="45">
        <v>234</v>
      </c>
      <c r="N30" s="45">
        <v>8738.0479999999989</v>
      </c>
    </row>
    <row r="31" spans="1:14">
      <c r="A31" s="65">
        <v>1</v>
      </c>
      <c r="B31" s="47" t="s">
        <v>62</v>
      </c>
      <c r="C31" s="47" t="s">
        <v>61</v>
      </c>
      <c r="D31" s="45">
        <v>95.6</v>
      </c>
      <c r="E31" s="46">
        <v>0.62029999999999996</v>
      </c>
      <c r="F31" s="45" t="s">
        <v>16</v>
      </c>
      <c r="G31" s="45" t="s">
        <v>40</v>
      </c>
      <c r="H31" s="43">
        <v>127.5</v>
      </c>
      <c r="I31" s="43">
        <v>135</v>
      </c>
      <c r="J31" s="43">
        <v>140</v>
      </c>
      <c r="K31" s="45">
        <v>100</v>
      </c>
      <c r="L31" s="45">
        <v>12</v>
      </c>
      <c r="M31" s="45">
        <v>152</v>
      </c>
      <c r="N31" s="45">
        <v>5235.3320000000003</v>
      </c>
    </row>
    <row r="32" spans="1:14">
      <c r="A32" s="65"/>
      <c r="B32" s="75" t="s">
        <v>63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>
      <c r="A33" s="65">
        <v>1</v>
      </c>
      <c r="B33" s="50" t="s">
        <v>64</v>
      </c>
      <c r="C33" s="47" t="s">
        <v>18</v>
      </c>
      <c r="D33" s="45">
        <v>109.9</v>
      </c>
      <c r="E33" s="49">
        <v>0.5887</v>
      </c>
      <c r="F33" s="45" t="s">
        <v>16</v>
      </c>
      <c r="G33" s="45" t="s">
        <v>40</v>
      </c>
      <c r="H33" s="43">
        <v>165</v>
      </c>
      <c r="I33" s="43">
        <v>175</v>
      </c>
      <c r="J33" s="45">
        <v>0</v>
      </c>
      <c r="K33" s="45">
        <v>110</v>
      </c>
      <c r="L33" s="45">
        <v>19</v>
      </c>
      <c r="M33" s="45">
        <v>194</v>
      </c>
      <c r="N33" s="45">
        <v>6689.1037500000002</v>
      </c>
    </row>
    <row r="34" spans="1:14">
      <c r="A34" s="65">
        <v>2</v>
      </c>
      <c r="B34" s="45" t="s">
        <v>65</v>
      </c>
      <c r="C34" s="47" t="s">
        <v>18</v>
      </c>
      <c r="D34" s="45">
        <v>107.8</v>
      </c>
      <c r="E34" s="49">
        <v>0.59230000000000005</v>
      </c>
      <c r="F34" s="45" t="s">
        <v>16</v>
      </c>
      <c r="G34" s="45" t="s">
        <v>40</v>
      </c>
      <c r="H34" s="43" t="s">
        <v>55</v>
      </c>
      <c r="I34" s="43">
        <v>157.5</v>
      </c>
      <c r="J34" s="43">
        <v>160</v>
      </c>
      <c r="K34" s="45">
        <v>110</v>
      </c>
      <c r="L34" s="45">
        <v>15</v>
      </c>
      <c r="M34" s="45">
        <v>175</v>
      </c>
      <c r="N34" s="45">
        <v>5960.0187499999993</v>
      </c>
    </row>
    <row r="35" spans="1:14">
      <c r="A35" s="65">
        <v>1</v>
      </c>
      <c r="B35" s="50" t="s">
        <v>64</v>
      </c>
      <c r="C35" s="47" t="s">
        <v>68</v>
      </c>
      <c r="D35" s="45">
        <v>109.9</v>
      </c>
      <c r="E35" s="45">
        <v>0.5887</v>
      </c>
      <c r="F35" s="45" t="s">
        <v>16</v>
      </c>
      <c r="G35" s="45" t="s">
        <v>40</v>
      </c>
      <c r="H35" s="43">
        <v>165</v>
      </c>
      <c r="I35" s="43">
        <v>175</v>
      </c>
      <c r="J35" s="45">
        <v>0</v>
      </c>
      <c r="K35" s="45">
        <v>110</v>
      </c>
      <c r="L35" s="45">
        <v>19</v>
      </c>
      <c r="M35" s="45">
        <v>194</v>
      </c>
      <c r="N35" s="45">
        <v>6689.1037500000002</v>
      </c>
    </row>
    <row r="36" spans="1:14">
      <c r="A36" s="65">
        <v>2</v>
      </c>
      <c r="B36" s="51" t="s">
        <v>66</v>
      </c>
      <c r="C36" s="45" t="s">
        <v>68</v>
      </c>
      <c r="D36" s="45">
        <v>106.9</v>
      </c>
      <c r="E36" s="45">
        <v>0.59389999999999998</v>
      </c>
      <c r="F36" s="47" t="s">
        <v>19</v>
      </c>
      <c r="G36" s="45" t="s">
        <v>23</v>
      </c>
      <c r="H36" s="43">
        <v>170</v>
      </c>
      <c r="I36" s="43">
        <v>175</v>
      </c>
      <c r="J36" s="43">
        <v>180</v>
      </c>
      <c r="K36" s="45">
        <v>110</v>
      </c>
      <c r="L36" s="45">
        <v>24</v>
      </c>
      <c r="M36" s="45">
        <v>204</v>
      </c>
      <c r="N36" s="45">
        <v>7304.97</v>
      </c>
    </row>
    <row r="37" spans="1:14" s="23" customFormat="1">
      <c r="A37" s="65">
        <v>1</v>
      </c>
      <c r="B37" s="47" t="s">
        <v>67</v>
      </c>
      <c r="C37" s="47" t="s">
        <v>69</v>
      </c>
      <c r="D37" s="45">
        <v>107.4</v>
      </c>
      <c r="E37" s="45">
        <v>0.59299999999999997</v>
      </c>
      <c r="F37" s="47" t="s">
        <v>28</v>
      </c>
      <c r="G37" s="45" t="s">
        <v>29</v>
      </c>
      <c r="H37" s="43">
        <v>120</v>
      </c>
      <c r="I37" s="43">
        <v>130</v>
      </c>
      <c r="J37" s="45">
        <v>0</v>
      </c>
      <c r="K37" s="45">
        <v>110</v>
      </c>
      <c r="L37" s="45">
        <v>8</v>
      </c>
      <c r="M37" s="45">
        <v>138</v>
      </c>
      <c r="N37" s="45">
        <v>4506.8</v>
      </c>
    </row>
    <row r="38" spans="1:14">
      <c r="A38" s="65"/>
      <c r="B38" s="75" t="s">
        <v>70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>
      <c r="A39" s="65">
        <v>1</v>
      </c>
      <c r="B39" s="50" t="s">
        <v>71</v>
      </c>
      <c r="C39" s="47" t="s">
        <v>18</v>
      </c>
      <c r="D39" s="45">
        <v>118.6</v>
      </c>
      <c r="E39" s="49">
        <v>0.57650000000000001</v>
      </c>
      <c r="F39" s="47" t="s">
        <v>28</v>
      </c>
      <c r="G39" s="45" t="s">
        <v>29</v>
      </c>
      <c r="H39" s="44">
        <v>175</v>
      </c>
      <c r="I39" s="43">
        <v>175</v>
      </c>
      <c r="J39" s="45">
        <v>0</v>
      </c>
      <c r="K39" s="45">
        <v>120</v>
      </c>
      <c r="L39" s="45">
        <v>17</v>
      </c>
      <c r="M39" s="45">
        <v>192</v>
      </c>
      <c r="N39" s="45">
        <v>6573.2530000000006</v>
      </c>
    </row>
    <row r="40" spans="1:1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M40" s="22"/>
      <c r="N40" s="22"/>
    </row>
    <row r="41" spans="1:14">
      <c r="A41" s="36"/>
      <c r="B41" s="36"/>
      <c r="C41" s="36"/>
      <c r="D41" s="36"/>
      <c r="E41" s="36"/>
      <c r="F41" s="36"/>
      <c r="G41" s="22"/>
      <c r="H41" s="22"/>
      <c r="I41" s="22"/>
      <c r="J41" s="22"/>
      <c r="K41" s="22"/>
      <c r="L41" s="22"/>
      <c r="M41" s="22"/>
      <c r="N41" s="22"/>
    </row>
    <row r="42" spans="1:14" ht="18">
      <c r="A42" s="36"/>
      <c r="B42" s="62" t="s">
        <v>72</v>
      </c>
      <c r="C42" s="36"/>
      <c r="D42" s="36"/>
      <c r="E42" s="36"/>
      <c r="F42" s="36"/>
    </row>
    <row r="43" spans="1:14">
      <c r="A43" s="36"/>
      <c r="B43" s="36"/>
      <c r="C43" s="36"/>
      <c r="D43" s="36"/>
      <c r="E43" s="36"/>
      <c r="F43" s="36"/>
    </row>
    <row r="44" spans="1:14">
      <c r="A44" s="36"/>
      <c r="B44" s="63" t="s">
        <v>73</v>
      </c>
      <c r="C44" s="36"/>
      <c r="D44" s="36"/>
      <c r="E44" s="36"/>
      <c r="F44" s="36"/>
    </row>
    <row r="45" spans="1:14">
      <c r="A45" s="36"/>
      <c r="B45" s="86" t="s">
        <v>74</v>
      </c>
      <c r="C45" s="86"/>
      <c r="D45" s="86"/>
      <c r="E45" s="86"/>
      <c r="F45" s="86"/>
    </row>
    <row r="46" spans="1:14">
      <c r="A46" s="59">
        <v>1</v>
      </c>
      <c r="B46" s="38" t="s">
        <v>60</v>
      </c>
      <c r="C46" s="38" t="s">
        <v>75</v>
      </c>
      <c r="D46" s="41">
        <v>100</v>
      </c>
      <c r="E46" s="38">
        <v>234</v>
      </c>
      <c r="F46" s="40">
        <v>8738.0479999999989</v>
      </c>
    </row>
    <row r="47" spans="1:14">
      <c r="A47" s="59">
        <v>2</v>
      </c>
      <c r="B47" s="24" t="s">
        <v>36</v>
      </c>
      <c r="C47" s="38" t="s">
        <v>248</v>
      </c>
      <c r="D47" s="41" t="s">
        <v>249</v>
      </c>
      <c r="E47" s="40">
        <v>200</v>
      </c>
      <c r="F47" s="52">
        <v>8398.1712499999994</v>
      </c>
    </row>
    <row r="48" spans="1:14">
      <c r="A48" s="60">
        <v>3</v>
      </c>
      <c r="B48" s="24" t="s">
        <v>46</v>
      </c>
      <c r="C48" s="38" t="s">
        <v>75</v>
      </c>
      <c r="D48" s="41">
        <v>80</v>
      </c>
      <c r="E48" s="40">
        <v>188</v>
      </c>
      <c r="F48" s="40">
        <v>7462.7999999999993</v>
      </c>
    </row>
    <row r="49" spans="1:6">
      <c r="A49" s="36"/>
      <c r="B49" s="36"/>
      <c r="C49" s="36"/>
      <c r="D49" s="36"/>
      <c r="E49" s="36"/>
      <c r="F49" s="36"/>
    </row>
    <row r="50" spans="1:6">
      <c r="A50" s="36"/>
      <c r="B50" s="36"/>
      <c r="C50" s="36"/>
      <c r="D50" s="36"/>
      <c r="E50" s="36"/>
      <c r="F50" s="36"/>
    </row>
  </sheetData>
  <mergeCells count="23">
    <mergeCell ref="B45:F45"/>
    <mergeCell ref="B24:N24"/>
    <mergeCell ref="B29:N29"/>
    <mergeCell ref="B32:N32"/>
    <mergeCell ref="B38:N38"/>
    <mergeCell ref="A1:N2"/>
    <mergeCell ref="B5:N5"/>
    <mergeCell ref="B9:N9"/>
    <mergeCell ref="B11:N11"/>
    <mergeCell ref="B14:N14"/>
    <mergeCell ref="A3:A4"/>
    <mergeCell ref="B20:N20"/>
    <mergeCell ref="M3:M4"/>
    <mergeCell ref="L3:L4"/>
    <mergeCell ref="H3:J3"/>
    <mergeCell ref="N3:N4"/>
    <mergeCell ref="K3:K4"/>
    <mergeCell ref="F3:F4"/>
    <mergeCell ref="G3:G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topLeftCell="A7" workbookViewId="0">
      <selection activeCell="K40" sqref="K40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6" max="6" width="15.140625" customWidth="1"/>
    <col min="7" max="7" width="15.5703125" customWidth="1"/>
    <col min="10" max="10" width="11.42578125" customWidth="1"/>
    <col min="11" max="11" width="14.28515625" customWidth="1"/>
    <col min="12" max="12" width="11.5703125" customWidth="1"/>
    <col min="13" max="13" width="11.7109375" customWidth="1"/>
    <col min="14" max="14" width="12.140625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30" customFormat="1" ht="21.75" thickBot="1">
      <c r="A3" s="57"/>
      <c r="B3" s="93" t="s">
        <v>235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" customHeight="1" thickBot="1">
      <c r="A4" s="79" t="s">
        <v>0</v>
      </c>
      <c r="B4" s="79" t="s">
        <v>1</v>
      </c>
      <c r="C4" s="82" t="s">
        <v>10</v>
      </c>
      <c r="D4" s="83" t="s">
        <v>2</v>
      </c>
      <c r="E4" s="79" t="s">
        <v>3</v>
      </c>
      <c r="F4" s="79" t="s">
        <v>4</v>
      </c>
      <c r="G4" s="80" t="s">
        <v>5</v>
      </c>
      <c r="H4" s="79" t="s">
        <v>6</v>
      </c>
      <c r="I4" s="79"/>
      <c r="J4" s="79"/>
      <c r="K4" s="78" t="s">
        <v>8</v>
      </c>
      <c r="L4" s="78" t="s">
        <v>9</v>
      </c>
      <c r="M4" s="76" t="s">
        <v>11</v>
      </c>
      <c r="N4" s="79" t="s">
        <v>7</v>
      </c>
    </row>
    <row r="5" spans="1:14" ht="25.5" customHeight="1" thickBot="1">
      <c r="A5" s="79"/>
      <c r="B5" s="79"/>
      <c r="C5" s="79"/>
      <c r="D5" s="81"/>
      <c r="E5" s="79"/>
      <c r="F5" s="79"/>
      <c r="G5" s="81"/>
      <c r="H5" s="2">
        <v>1</v>
      </c>
      <c r="I5" s="2">
        <v>2</v>
      </c>
      <c r="J5" s="2">
        <v>3</v>
      </c>
      <c r="K5" s="78"/>
      <c r="L5" s="78"/>
      <c r="M5" s="77"/>
      <c r="N5" s="79"/>
    </row>
    <row r="6" spans="1:14">
      <c r="A6" s="65"/>
      <c r="B6" s="75" t="s">
        <v>43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>
      <c r="A7" s="65">
        <v>1</v>
      </c>
      <c r="B7" s="70" t="s">
        <v>222</v>
      </c>
      <c r="C7" s="28" t="s">
        <v>18</v>
      </c>
      <c r="D7" s="52">
        <v>73.8</v>
      </c>
      <c r="E7" s="52">
        <v>0.96040000000000003</v>
      </c>
      <c r="F7" s="52" t="s">
        <v>33</v>
      </c>
      <c r="G7" s="52" t="s">
        <v>223</v>
      </c>
      <c r="H7" s="43">
        <v>85</v>
      </c>
      <c r="I7" s="44">
        <v>87.5</v>
      </c>
      <c r="J7" s="44">
        <v>87.5</v>
      </c>
      <c r="K7" s="52">
        <v>50</v>
      </c>
      <c r="L7" s="52">
        <v>27</v>
      </c>
      <c r="M7" s="52">
        <f>H7+L7</f>
        <v>112</v>
      </c>
      <c r="N7" s="52">
        <f>E7*H7*50+E7*K7*L7*1.1</f>
        <v>5507.8940000000002</v>
      </c>
    </row>
    <row r="8" spans="1:14">
      <c r="A8" s="65"/>
      <c r="B8" s="75" t="s">
        <v>224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>
      <c r="A9" s="65">
        <v>1</v>
      </c>
      <c r="B9" s="50" t="s">
        <v>225</v>
      </c>
      <c r="C9" s="46" t="s">
        <v>136</v>
      </c>
      <c r="D9" s="52">
        <v>92.3</v>
      </c>
      <c r="E9" s="49">
        <v>0.85540000000000005</v>
      </c>
      <c r="F9" s="52" t="s">
        <v>50</v>
      </c>
      <c r="G9" s="52" t="s">
        <v>206</v>
      </c>
      <c r="H9" s="43">
        <v>75</v>
      </c>
      <c r="I9" s="43">
        <v>80</v>
      </c>
      <c r="J9" s="52">
        <v>0</v>
      </c>
      <c r="K9" s="52">
        <v>25</v>
      </c>
      <c r="L9" s="52">
        <v>53</v>
      </c>
      <c r="M9" s="52">
        <f>I9+L9</f>
        <v>133</v>
      </c>
      <c r="N9" s="52">
        <f>E9*H9*50+E9*K9*L9*1.2</f>
        <v>4567.8360000000002</v>
      </c>
    </row>
    <row r="10" spans="1:14">
      <c r="A10" s="65"/>
      <c r="B10" s="75" t="s">
        <v>227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>
      <c r="A11" s="65">
        <v>1</v>
      </c>
      <c r="B11" s="52" t="s">
        <v>141</v>
      </c>
      <c r="C11" s="46" t="s">
        <v>18</v>
      </c>
      <c r="D11" s="48">
        <v>95.6</v>
      </c>
      <c r="E11" s="49">
        <v>0.62029999999999996</v>
      </c>
      <c r="F11" s="52" t="s">
        <v>16</v>
      </c>
      <c r="G11" s="52" t="s">
        <v>143</v>
      </c>
      <c r="H11" s="43">
        <v>200</v>
      </c>
      <c r="I11" s="46">
        <v>0</v>
      </c>
      <c r="J11" s="43">
        <v>205</v>
      </c>
      <c r="K11" s="52">
        <v>100</v>
      </c>
      <c r="L11" s="52">
        <v>25</v>
      </c>
      <c r="M11" s="52">
        <f>J11+L11</f>
        <v>230</v>
      </c>
      <c r="N11" s="39">
        <f>E11*J11*50+E11*K11*L11*1.2</f>
        <v>8218.9749999999985</v>
      </c>
    </row>
    <row r="12" spans="1:14">
      <c r="A12" s="65">
        <v>1</v>
      </c>
      <c r="B12" s="50" t="s">
        <v>228</v>
      </c>
      <c r="C12" s="46" t="s">
        <v>61</v>
      </c>
      <c r="D12" s="48">
        <v>98.8</v>
      </c>
      <c r="E12" s="49">
        <v>0.61160000000000003</v>
      </c>
      <c r="F12" s="52" t="s">
        <v>19</v>
      </c>
      <c r="G12" s="52"/>
      <c r="H12" s="43">
        <v>140</v>
      </c>
      <c r="I12" s="52">
        <v>0</v>
      </c>
      <c r="J12" s="43">
        <v>150</v>
      </c>
      <c r="K12" s="52">
        <v>100</v>
      </c>
      <c r="L12" s="52">
        <v>18</v>
      </c>
      <c r="M12" s="52">
        <f t="shared" ref="M12" si="0">J12+L12</f>
        <v>168</v>
      </c>
      <c r="N12" s="39">
        <f>E12*J12*50+E12*K12*L12*1.2</f>
        <v>5908.0560000000005</v>
      </c>
    </row>
    <row r="13" spans="1:14">
      <c r="A13" s="65"/>
      <c r="B13" s="75" t="s">
        <v>233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>
      <c r="A14" s="65">
        <v>1</v>
      </c>
      <c r="B14" s="52" t="s">
        <v>230</v>
      </c>
      <c r="C14" s="46" t="s">
        <v>229</v>
      </c>
      <c r="D14" s="48">
        <v>107.6</v>
      </c>
      <c r="E14" s="52">
        <v>0.59260000000000002</v>
      </c>
      <c r="F14" s="52" t="s">
        <v>16</v>
      </c>
      <c r="G14" s="52" t="s">
        <v>40</v>
      </c>
      <c r="H14" s="43">
        <v>130</v>
      </c>
      <c r="I14" s="43">
        <v>140</v>
      </c>
      <c r="J14" s="52">
        <v>0</v>
      </c>
      <c r="K14" s="52">
        <v>100</v>
      </c>
      <c r="L14" s="52">
        <v>18</v>
      </c>
      <c r="M14" s="52">
        <v>158</v>
      </c>
      <c r="N14" s="52">
        <f>E14*I14*50+E14*K14*L14*1.25</f>
        <v>5481.55</v>
      </c>
    </row>
    <row r="15" spans="1:14">
      <c r="A15" s="65">
        <v>2</v>
      </c>
      <c r="B15" s="52" t="s">
        <v>230</v>
      </c>
      <c r="C15" s="46" t="s">
        <v>18</v>
      </c>
      <c r="D15" s="48">
        <v>107.6</v>
      </c>
      <c r="E15" s="52">
        <v>0.59260000000000002</v>
      </c>
      <c r="F15" s="52" t="s">
        <v>16</v>
      </c>
      <c r="G15" s="52" t="s">
        <v>40</v>
      </c>
      <c r="H15" s="43">
        <v>130</v>
      </c>
      <c r="I15" s="43">
        <v>140</v>
      </c>
      <c r="J15" s="52">
        <v>0</v>
      </c>
      <c r="K15" s="52">
        <v>100</v>
      </c>
      <c r="L15" s="52">
        <v>18</v>
      </c>
      <c r="M15" s="52">
        <v>158</v>
      </c>
      <c r="N15" s="52">
        <f>E15*I15*50+E15*K15*L15*1.25</f>
        <v>5481.55</v>
      </c>
    </row>
    <row r="16" spans="1:14">
      <c r="A16" s="65">
        <v>1</v>
      </c>
      <c r="B16" s="47" t="s">
        <v>231</v>
      </c>
      <c r="C16" s="46" t="s">
        <v>18</v>
      </c>
      <c r="D16" s="52">
        <v>107.4</v>
      </c>
      <c r="E16" s="52">
        <v>0.59299999999999997</v>
      </c>
      <c r="F16" s="52" t="s">
        <v>16</v>
      </c>
      <c r="G16" s="52" t="s">
        <v>40</v>
      </c>
      <c r="H16" s="43">
        <v>170</v>
      </c>
      <c r="I16" s="46">
        <v>0</v>
      </c>
      <c r="J16" s="43">
        <v>195</v>
      </c>
      <c r="K16" s="52">
        <v>100</v>
      </c>
      <c r="L16" s="52">
        <v>33</v>
      </c>
      <c r="M16" s="52">
        <f t="shared" ref="M16" si="1">J16+L16</f>
        <v>228</v>
      </c>
      <c r="N16" s="52">
        <f>E16*J16*50+E16*K16*L16*1.25</f>
        <v>8227.875</v>
      </c>
    </row>
    <row r="17" spans="1:14">
      <c r="A17" s="65"/>
      <c r="B17" s="75" t="s">
        <v>232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65">
        <v>1</v>
      </c>
      <c r="B18" s="50" t="s">
        <v>93</v>
      </c>
      <c r="C18" s="46" t="s">
        <v>18</v>
      </c>
      <c r="D18" s="52">
        <v>113.7</v>
      </c>
      <c r="E18" s="52">
        <v>0.58279999999999998</v>
      </c>
      <c r="F18" s="52" t="s">
        <v>16</v>
      </c>
      <c r="G18" s="52" t="s">
        <v>143</v>
      </c>
      <c r="H18" s="43">
        <v>140</v>
      </c>
      <c r="I18" s="43">
        <v>155</v>
      </c>
      <c r="J18" s="52">
        <v>0</v>
      </c>
      <c r="K18" s="52">
        <v>100</v>
      </c>
      <c r="L18" s="52">
        <v>19</v>
      </c>
      <c r="M18" s="52">
        <v>174</v>
      </c>
      <c r="N18" s="52">
        <f>E18*I18*50+E18*K18*L18*1.3</f>
        <v>5956.2160000000003</v>
      </c>
    </row>
    <row r="19" spans="1:14">
      <c r="A19" s="65"/>
    </row>
    <row r="20" spans="1:14" ht="15.75" thickBot="1">
      <c r="A20" s="65"/>
    </row>
    <row r="21" spans="1:14" ht="21.75" thickBot="1">
      <c r="A21" s="88" t="s">
        <v>234</v>
      </c>
      <c r="B21" s="89"/>
      <c r="C21" s="89"/>
      <c r="D21" s="89"/>
      <c r="E21" s="89"/>
      <c r="F21" s="89"/>
      <c r="G21" s="89"/>
      <c r="H21" s="89"/>
      <c r="I21" s="89"/>
      <c r="J21" s="89"/>
      <c r="K21" s="90"/>
    </row>
    <row r="22" spans="1:14" ht="15.75" thickBot="1">
      <c r="A22" s="79" t="s">
        <v>0</v>
      </c>
      <c r="B22" s="79" t="s">
        <v>1</v>
      </c>
      <c r="C22" s="82" t="s">
        <v>10</v>
      </c>
      <c r="D22" s="83" t="s">
        <v>2</v>
      </c>
      <c r="E22" s="79" t="s">
        <v>3</v>
      </c>
      <c r="F22" s="79" t="s">
        <v>4</v>
      </c>
      <c r="G22" s="80" t="s">
        <v>5</v>
      </c>
      <c r="H22" s="79" t="s">
        <v>6</v>
      </c>
      <c r="I22" s="79"/>
      <c r="J22" s="79"/>
      <c r="K22" s="79" t="s">
        <v>7</v>
      </c>
    </row>
    <row r="23" spans="1:14" ht="15.75" thickBot="1">
      <c r="A23" s="79"/>
      <c r="B23" s="79"/>
      <c r="C23" s="79"/>
      <c r="D23" s="81"/>
      <c r="E23" s="79"/>
      <c r="F23" s="79"/>
      <c r="G23" s="81"/>
      <c r="H23" s="2">
        <v>1</v>
      </c>
      <c r="I23" s="2">
        <v>2</v>
      </c>
      <c r="J23" s="2">
        <v>3</v>
      </c>
      <c r="K23" s="79"/>
    </row>
    <row r="24" spans="1:14">
      <c r="A24" s="65"/>
      <c r="B24" s="99" t="s">
        <v>236</v>
      </c>
      <c r="C24" s="99"/>
      <c r="D24" s="99"/>
      <c r="E24" s="99"/>
      <c r="F24" s="99"/>
      <c r="G24" s="99"/>
      <c r="H24" s="99"/>
      <c r="I24" s="99"/>
      <c r="J24" s="99"/>
      <c r="K24" s="99"/>
      <c r="L24" s="71"/>
      <c r="M24" s="71"/>
      <c r="N24" s="71"/>
    </row>
    <row r="25" spans="1:14" ht="15.75" thickBot="1">
      <c r="A25" s="65">
        <v>1</v>
      </c>
      <c r="B25" s="50" t="s">
        <v>226</v>
      </c>
      <c r="C25" s="46" t="s">
        <v>18</v>
      </c>
      <c r="D25" s="46">
        <v>86.4</v>
      </c>
      <c r="E25" s="46">
        <v>0.66100000000000003</v>
      </c>
      <c r="F25" s="52" t="s">
        <v>50</v>
      </c>
      <c r="G25" s="52" t="s">
        <v>23</v>
      </c>
      <c r="H25" s="43">
        <v>120</v>
      </c>
      <c r="I25" s="43">
        <v>130</v>
      </c>
      <c r="J25" s="52">
        <v>0</v>
      </c>
      <c r="K25" s="52">
        <f>E25*I25*50</f>
        <v>4296.5</v>
      </c>
    </row>
    <row r="26" spans="1:14">
      <c r="A26" s="65"/>
      <c r="B26" s="99" t="s">
        <v>227</v>
      </c>
      <c r="C26" s="99"/>
      <c r="D26" s="99"/>
      <c r="E26" s="99"/>
      <c r="F26" s="99"/>
      <c r="G26" s="99"/>
      <c r="H26" s="99"/>
      <c r="I26" s="99"/>
      <c r="J26" s="99"/>
      <c r="K26" s="100"/>
    </row>
    <row r="27" spans="1:14">
      <c r="A27" s="65">
        <v>3</v>
      </c>
      <c r="B27" s="47" t="s">
        <v>138</v>
      </c>
      <c r="C27" s="46" t="s">
        <v>18</v>
      </c>
      <c r="D27" s="52">
        <v>98.75</v>
      </c>
      <c r="E27" s="46">
        <v>0.61180000000000001</v>
      </c>
      <c r="F27" s="52" t="s">
        <v>16</v>
      </c>
      <c r="G27" s="52" t="s">
        <v>40</v>
      </c>
      <c r="H27" s="43">
        <v>130</v>
      </c>
      <c r="I27" s="52">
        <v>0</v>
      </c>
      <c r="J27" s="43">
        <v>160</v>
      </c>
      <c r="K27" s="52">
        <f>E27*J27*50</f>
        <v>4894.4000000000005</v>
      </c>
    </row>
    <row r="28" spans="1:14">
      <c r="A28" s="65">
        <v>2</v>
      </c>
      <c r="B28" s="58" t="s">
        <v>237</v>
      </c>
      <c r="C28" s="46" t="s">
        <v>18</v>
      </c>
      <c r="D28" s="46">
        <v>94.6</v>
      </c>
      <c r="E28" s="46">
        <v>0.62319999999999998</v>
      </c>
      <c r="F28" s="52" t="s">
        <v>50</v>
      </c>
      <c r="G28" s="52" t="s">
        <v>23</v>
      </c>
      <c r="H28" s="43">
        <v>150</v>
      </c>
      <c r="I28" s="43">
        <v>160</v>
      </c>
      <c r="J28" s="52">
        <v>0</v>
      </c>
      <c r="K28" s="52">
        <f>E28*I28*50</f>
        <v>4985.5999999999995</v>
      </c>
    </row>
    <row r="29" spans="1:14">
      <c r="A29" s="65">
        <v>1</v>
      </c>
      <c r="B29" s="50" t="s">
        <v>238</v>
      </c>
      <c r="C29" s="46" t="s">
        <v>18</v>
      </c>
      <c r="D29" s="46">
        <v>97.15</v>
      </c>
      <c r="E29" s="46">
        <v>0.61609999999999998</v>
      </c>
      <c r="F29" s="52" t="s">
        <v>50</v>
      </c>
      <c r="G29" s="52" t="s">
        <v>23</v>
      </c>
      <c r="H29" s="43">
        <v>180</v>
      </c>
      <c r="I29" s="43">
        <v>185</v>
      </c>
      <c r="J29" s="52">
        <v>0</v>
      </c>
      <c r="K29" s="52">
        <f>E29*I29*50</f>
        <v>5698.9250000000002</v>
      </c>
    </row>
    <row r="31" spans="1:14" ht="15.75" thickBot="1">
      <c r="G31" s="30"/>
    </row>
    <row r="32" spans="1:14" ht="21.75" thickBot="1">
      <c r="A32" s="88" t="s">
        <v>244</v>
      </c>
      <c r="B32" s="89"/>
      <c r="C32" s="89"/>
      <c r="D32" s="89"/>
      <c r="E32" s="89"/>
      <c r="F32" s="89"/>
      <c r="G32" s="89"/>
      <c r="H32" s="89"/>
      <c r="I32" s="89"/>
      <c r="J32" s="90"/>
    </row>
    <row r="33" spans="1:11" ht="32.25" customHeight="1" thickBot="1">
      <c r="A33" s="79" t="s">
        <v>0</v>
      </c>
      <c r="B33" s="79" t="s">
        <v>1</v>
      </c>
      <c r="C33" s="82" t="s">
        <v>10</v>
      </c>
      <c r="D33" s="83" t="s">
        <v>2</v>
      </c>
      <c r="E33" s="79" t="s">
        <v>3</v>
      </c>
      <c r="F33" s="79" t="s">
        <v>4</v>
      </c>
      <c r="G33" s="80" t="s">
        <v>5</v>
      </c>
      <c r="H33" s="78" t="s">
        <v>8</v>
      </c>
      <c r="I33" s="78" t="s">
        <v>9</v>
      </c>
      <c r="J33" s="79" t="s">
        <v>7</v>
      </c>
    </row>
    <row r="34" spans="1:11" ht="30.75" customHeight="1" thickBot="1">
      <c r="A34" s="79"/>
      <c r="B34" s="79"/>
      <c r="C34" s="79"/>
      <c r="D34" s="81"/>
      <c r="E34" s="79"/>
      <c r="F34" s="79"/>
      <c r="G34" s="81"/>
      <c r="H34" s="78"/>
      <c r="I34" s="78"/>
      <c r="J34" s="79"/>
    </row>
    <row r="35" spans="1:11">
      <c r="B35" s="99" t="s">
        <v>239</v>
      </c>
      <c r="C35" s="99"/>
      <c r="D35" s="99"/>
      <c r="E35" s="99"/>
      <c r="F35" s="99"/>
      <c r="G35" s="99"/>
      <c r="H35" s="99"/>
      <c r="I35" s="99"/>
      <c r="J35" s="99"/>
      <c r="K35" s="69"/>
    </row>
    <row r="36" spans="1:11">
      <c r="A36" s="65">
        <v>1</v>
      </c>
      <c r="B36" s="52" t="s">
        <v>240</v>
      </c>
      <c r="C36" s="52" t="s">
        <v>18</v>
      </c>
      <c r="D36" s="52">
        <v>50</v>
      </c>
      <c r="E36" s="52">
        <v>1.2846</v>
      </c>
      <c r="F36" s="52" t="s">
        <v>33</v>
      </c>
      <c r="G36" s="52" t="s">
        <v>42</v>
      </c>
      <c r="H36" s="52">
        <v>25</v>
      </c>
      <c r="I36" s="52">
        <v>20</v>
      </c>
      <c r="J36" s="52">
        <f>E36*I36*H36*0.9</f>
        <v>578.06999999999994</v>
      </c>
    </row>
    <row r="37" spans="1:11">
      <c r="A37" s="65"/>
      <c r="B37" s="101" t="s">
        <v>241</v>
      </c>
      <c r="C37" s="101"/>
      <c r="D37" s="101"/>
      <c r="E37" s="101"/>
      <c r="F37" s="101"/>
      <c r="G37" s="101"/>
      <c r="H37" s="101"/>
      <c r="I37" s="101"/>
      <c r="J37" s="101"/>
    </row>
    <row r="38" spans="1:11">
      <c r="A38" s="65">
        <v>1</v>
      </c>
      <c r="B38" s="52" t="s">
        <v>102</v>
      </c>
      <c r="C38" s="52" t="s">
        <v>18</v>
      </c>
      <c r="D38" s="52">
        <v>59</v>
      </c>
      <c r="E38" s="52">
        <v>1.1294999999999999</v>
      </c>
      <c r="F38" s="52" t="s">
        <v>33</v>
      </c>
      <c r="G38" s="52" t="s">
        <v>42</v>
      </c>
      <c r="H38" s="52">
        <v>25</v>
      </c>
      <c r="I38" s="52">
        <v>57</v>
      </c>
      <c r="J38" s="52">
        <f>E38*I38*H38*1</f>
        <v>1609.5375000000001</v>
      </c>
    </row>
    <row r="39" spans="1:11">
      <c r="A39" s="65"/>
      <c r="B39" s="101" t="s">
        <v>242</v>
      </c>
      <c r="C39" s="101"/>
      <c r="D39" s="101"/>
      <c r="E39" s="101"/>
      <c r="F39" s="101"/>
      <c r="G39" s="101"/>
      <c r="H39" s="101"/>
      <c r="I39" s="101"/>
      <c r="J39" s="101"/>
    </row>
    <row r="40" spans="1:11">
      <c r="A40" s="65">
        <v>1</v>
      </c>
      <c r="B40" s="52" t="s">
        <v>123</v>
      </c>
      <c r="C40" s="52" t="s">
        <v>18</v>
      </c>
      <c r="D40" s="52">
        <v>65.099999999999994</v>
      </c>
      <c r="E40" s="52">
        <v>1.0479000000000001</v>
      </c>
      <c r="F40" s="52" t="s">
        <v>33</v>
      </c>
      <c r="G40" s="52" t="s">
        <v>42</v>
      </c>
      <c r="H40" s="52">
        <v>25</v>
      </c>
      <c r="I40" s="52">
        <v>57</v>
      </c>
      <c r="J40" s="52">
        <f>E40*I40*H40*1.05</f>
        <v>1567.9203749999999</v>
      </c>
    </row>
    <row r="41" spans="1:11">
      <c r="A41" s="65">
        <v>2</v>
      </c>
      <c r="B41" s="47" t="s">
        <v>243</v>
      </c>
      <c r="C41" s="47" t="s">
        <v>18</v>
      </c>
      <c r="D41" s="52">
        <v>69.900000000000006</v>
      </c>
      <c r="E41" s="52">
        <v>0.99580000000000002</v>
      </c>
      <c r="F41" s="47" t="s">
        <v>33</v>
      </c>
      <c r="G41" s="47" t="s">
        <v>42</v>
      </c>
      <c r="H41" s="52">
        <v>25</v>
      </c>
      <c r="I41" s="52">
        <v>19</v>
      </c>
      <c r="J41" s="52">
        <f>E41*I41*H41*1.05</f>
        <v>496.65525000000008</v>
      </c>
    </row>
    <row r="42" spans="1:11">
      <c r="A42" s="65"/>
      <c r="B42" s="101" t="s">
        <v>236</v>
      </c>
      <c r="C42" s="101"/>
      <c r="D42" s="101"/>
      <c r="E42" s="101"/>
      <c r="F42" s="101"/>
      <c r="G42" s="101"/>
      <c r="H42" s="101"/>
      <c r="I42" s="101"/>
      <c r="J42" s="101"/>
    </row>
    <row r="43" spans="1:11">
      <c r="A43" s="65">
        <v>1</v>
      </c>
      <c r="B43" s="47" t="s">
        <v>166</v>
      </c>
      <c r="C43" s="47" t="s">
        <v>18</v>
      </c>
      <c r="D43" s="52">
        <v>90</v>
      </c>
      <c r="E43" s="52">
        <v>0.86409999999999998</v>
      </c>
      <c r="F43" s="47" t="s">
        <v>33</v>
      </c>
      <c r="G43" s="47" t="s">
        <v>42</v>
      </c>
      <c r="H43" s="52">
        <v>25</v>
      </c>
      <c r="I43" s="52">
        <v>46</v>
      </c>
      <c r="J43" s="52">
        <f>E43*I43*H43*1.15</f>
        <v>1142.7722499999998</v>
      </c>
    </row>
    <row r="44" spans="1:11">
      <c r="A44" s="65"/>
      <c r="B44" s="101" t="s">
        <v>232</v>
      </c>
      <c r="C44" s="101"/>
      <c r="D44" s="101"/>
      <c r="E44" s="101"/>
      <c r="F44" s="101"/>
      <c r="G44" s="101"/>
      <c r="H44" s="101"/>
      <c r="I44" s="101"/>
      <c r="J44" s="101"/>
    </row>
    <row r="45" spans="1:11">
      <c r="A45" s="65">
        <v>1</v>
      </c>
      <c r="B45" s="47" t="s">
        <v>90</v>
      </c>
      <c r="C45" s="47" t="s">
        <v>18</v>
      </c>
      <c r="D45" s="52">
        <v>117.5</v>
      </c>
      <c r="E45" s="52">
        <v>0.57779999999999998</v>
      </c>
      <c r="F45" s="52" t="s">
        <v>50</v>
      </c>
      <c r="G45" s="52" t="s">
        <v>23</v>
      </c>
      <c r="H45" s="52">
        <v>100</v>
      </c>
      <c r="I45" s="52">
        <v>30</v>
      </c>
      <c r="J45" s="52">
        <f>E45*I45*H45*1.3</f>
        <v>2253.42</v>
      </c>
    </row>
    <row r="48" spans="1:11" ht="18">
      <c r="A48" s="36"/>
      <c r="B48" s="62" t="s">
        <v>72</v>
      </c>
      <c r="C48" s="36"/>
      <c r="D48" s="36"/>
      <c r="E48" s="36"/>
      <c r="F48" s="36"/>
    </row>
    <row r="49" spans="1:6">
      <c r="A49" s="36"/>
      <c r="B49" s="36"/>
      <c r="C49" s="36"/>
      <c r="D49" s="36"/>
      <c r="E49" s="36"/>
      <c r="F49" s="36"/>
    </row>
    <row r="50" spans="1:6">
      <c r="A50" s="36"/>
      <c r="B50" s="63" t="s">
        <v>122</v>
      </c>
      <c r="C50" s="36"/>
      <c r="D50" s="36"/>
      <c r="E50" s="36"/>
      <c r="F50" s="36"/>
    </row>
    <row r="51" spans="1:6">
      <c r="A51" s="36"/>
      <c r="B51" s="86" t="s">
        <v>74</v>
      </c>
      <c r="C51" s="86"/>
      <c r="D51" s="86"/>
      <c r="E51" s="86"/>
      <c r="F51" s="86"/>
    </row>
    <row r="52" spans="1:6">
      <c r="A52" s="65">
        <v>1</v>
      </c>
      <c r="B52" s="42" t="s">
        <v>102</v>
      </c>
      <c r="C52" s="38" t="s">
        <v>75</v>
      </c>
      <c r="D52" s="41">
        <v>60</v>
      </c>
      <c r="E52" s="38">
        <v>57</v>
      </c>
      <c r="F52" s="40">
        <v>1609.53</v>
      </c>
    </row>
    <row r="53" spans="1:6">
      <c r="A53" s="65">
        <v>2</v>
      </c>
      <c r="B53" s="40" t="s">
        <v>123</v>
      </c>
      <c r="C53" s="38" t="s">
        <v>75</v>
      </c>
      <c r="D53" s="41">
        <v>70</v>
      </c>
      <c r="E53" s="40">
        <v>57</v>
      </c>
      <c r="F53" s="40">
        <v>1567.92</v>
      </c>
    </row>
    <row r="54" spans="1:6">
      <c r="A54" s="65">
        <v>3</v>
      </c>
      <c r="B54" s="42" t="s">
        <v>166</v>
      </c>
      <c r="C54" s="38" t="s">
        <v>75</v>
      </c>
      <c r="D54" s="41">
        <v>90</v>
      </c>
      <c r="E54" s="40">
        <v>46</v>
      </c>
      <c r="F54" s="40">
        <v>1142.77</v>
      </c>
    </row>
  </sheetData>
  <mergeCells count="48">
    <mergeCell ref="A1:N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N4:N5"/>
    <mergeCell ref="B3:N3"/>
    <mergeCell ref="L4:L5"/>
    <mergeCell ref="M4:M5"/>
    <mergeCell ref="B6:N6"/>
    <mergeCell ref="B8:N8"/>
    <mergeCell ref="B13:N13"/>
    <mergeCell ref="B10:N10"/>
    <mergeCell ref="H22:J22"/>
    <mergeCell ref="K22:K23"/>
    <mergeCell ref="B24:K24"/>
    <mergeCell ref="B26:K26"/>
    <mergeCell ref="B17:N17"/>
    <mergeCell ref="A21:K21"/>
    <mergeCell ref="A22:A23"/>
    <mergeCell ref="B22:B23"/>
    <mergeCell ref="C22:C23"/>
    <mergeCell ref="D22:D23"/>
    <mergeCell ref="E22:E23"/>
    <mergeCell ref="F22:F23"/>
    <mergeCell ref="G22:G23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B44:J44"/>
    <mergeCell ref="B51:F51"/>
    <mergeCell ref="J33:J34"/>
    <mergeCell ref="B35:J35"/>
    <mergeCell ref="B37:J37"/>
    <mergeCell ref="B39:J39"/>
    <mergeCell ref="B42:J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topLeftCell="A3" zoomScale="85" zoomScaleNormal="85" workbookViewId="0">
      <selection activeCell="H34" sqref="H34"/>
    </sheetView>
  </sheetViews>
  <sheetFormatPr defaultRowHeight="15"/>
  <cols>
    <col min="2" max="2" width="22.85546875" customWidth="1"/>
    <col min="3" max="3" width="12.85546875" customWidth="1"/>
    <col min="4" max="4" width="12.5703125" customWidth="1"/>
    <col min="6" max="6" width="15.5703125" customWidth="1"/>
    <col min="7" max="7" width="15.7109375" customWidth="1"/>
    <col min="8" max="8" width="14.42578125" customWidth="1"/>
    <col min="9" max="9" width="12" customWidth="1"/>
    <col min="10" max="10" width="15.28515625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4" ht="25.5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8" t="s">
        <v>8</v>
      </c>
      <c r="I3" s="78" t="s">
        <v>9</v>
      </c>
      <c r="J3" s="79" t="s">
        <v>7</v>
      </c>
    </row>
    <row r="4" spans="1:14" ht="24" customHeight="1" thickBot="1">
      <c r="A4" s="79"/>
      <c r="B4" s="79"/>
      <c r="C4" s="79"/>
      <c r="D4" s="91"/>
      <c r="E4" s="79"/>
      <c r="F4" s="79"/>
      <c r="G4" s="91"/>
      <c r="H4" s="78"/>
      <c r="I4" s="78"/>
      <c r="J4" s="79"/>
    </row>
    <row r="5" spans="1:14">
      <c r="A5" s="65"/>
      <c r="B5" s="87" t="s">
        <v>12</v>
      </c>
      <c r="C5" s="87"/>
      <c r="D5" s="87"/>
      <c r="E5" s="87"/>
      <c r="F5" s="87"/>
      <c r="G5" s="87"/>
      <c r="H5" s="87"/>
      <c r="I5" s="87"/>
      <c r="J5" s="87"/>
      <c r="K5" s="61"/>
      <c r="L5" s="61"/>
      <c r="M5" s="61"/>
      <c r="N5" s="61"/>
    </row>
    <row r="6" spans="1:14" ht="15.75" thickBot="1">
      <c r="A6" s="65">
        <v>1</v>
      </c>
      <c r="B6" s="52" t="s">
        <v>192</v>
      </c>
      <c r="C6" s="52" t="s">
        <v>18</v>
      </c>
      <c r="D6" s="52">
        <v>59</v>
      </c>
      <c r="E6" s="52">
        <v>1.1294999999999999</v>
      </c>
      <c r="F6" s="52" t="s">
        <v>33</v>
      </c>
      <c r="G6" s="52" t="s">
        <v>42</v>
      </c>
      <c r="H6" s="52">
        <v>60</v>
      </c>
      <c r="I6" s="52">
        <v>13</v>
      </c>
      <c r="J6" s="52">
        <f>E6*H6*I6*1</f>
        <v>881.01</v>
      </c>
    </row>
    <row r="7" spans="1:14">
      <c r="A7" s="65"/>
      <c r="B7" s="87" t="s">
        <v>59</v>
      </c>
      <c r="C7" s="87"/>
      <c r="D7" s="87"/>
      <c r="E7" s="87"/>
      <c r="F7" s="87"/>
      <c r="G7" s="87"/>
      <c r="H7" s="87"/>
      <c r="I7" s="87"/>
      <c r="J7" s="87"/>
    </row>
    <row r="8" spans="1:14" ht="15.75" thickBot="1">
      <c r="A8" s="65">
        <v>1</v>
      </c>
      <c r="B8" s="47" t="s">
        <v>131</v>
      </c>
      <c r="C8" s="47" t="s">
        <v>18</v>
      </c>
      <c r="D8" s="52">
        <v>97.4</v>
      </c>
      <c r="E8" s="52">
        <v>0.61519999999999997</v>
      </c>
      <c r="F8" s="52" t="s">
        <v>33</v>
      </c>
      <c r="G8" s="52" t="s">
        <v>127</v>
      </c>
      <c r="H8" s="52">
        <v>100</v>
      </c>
      <c r="I8" s="52">
        <v>22</v>
      </c>
      <c r="J8" s="52">
        <f>E8*H8*I8*1.2</f>
        <v>1624.1279999999997</v>
      </c>
    </row>
    <row r="9" spans="1:14">
      <c r="A9" s="65"/>
      <c r="B9" s="87" t="s">
        <v>63</v>
      </c>
      <c r="C9" s="87"/>
      <c r="D9" s="87"/>
      <c r="E9" s="87"/>
      <c r="F9" s="87"/>
      <c r="G9" s="87"/>
      <c r="H9" s="87"/>
      <c r="I9" s="87"/>
      <c r="J9" s="87"/>
    </row>
    <row r="10" spans="1:14">
      <c r="A10" s="65"/>
      <c r="B10" s="47" t="s">
        <v>133</v>
      </c>
      <c r="C10" s="47" t="s">
        <v>18</v>
      </c>
      <c r="D10" s="52">
        <v>103</v>
      </c>
      <c r="E10" s="52">
        <v>0.60170000000000001</v>
      </c>
      <c r="F10" s="52" t="s">
        <v>33</v>
      </c>
      <c r="G10" s="52" t="s">
        <v>127</v>
      </c>
      <c r="H10" s="52">
        <v>110</v>
      </c>
      <c r="I10" s="52">
        <v>15</v>
      </c>
      <c r="J10" s="52">
        <f>E10*H10*I10*1.25</f>
        <v>1241.0062499999999</v>
      </c>
    </row>
    <row r="11" spans="1:14">
      <c r="A11" s="65">
        <v>2</v>
      </c>
      <c r="B11" s="52" t="s">
        <v>193</v>
      </c>
      <c r="C11" s="52" t="s">
        <v>121</v>
      </c>
      <c r="D11" s="52">
        <v>105</v>
      </c>
      <c r="E11" s="52">
        <v>0.59760000000000002</v>
      </c>
      <c r="F11" s="52" t="s">
        <v>19</v>
      </c>
      <c r="G11" s="52"/>
      <c r="H11" s="52">
        <v>110</v>
      </c>
      <c r="I11" s="52">
        <v>11</v>
      </c>
      <c r="J11" s="52">
        <f t="shared" ref="J11:J12" si="0">E11*H11*I11*1.25</f>
        <v>903.87</v>
      </c>
    </row>
    <row r="12" spans="1:14" ht="15.75" thickBot="1">
      <c r="A12" s="65">
        <v>1</v>
      </c>
      <c r="B12" s="50" t="s">
        <v>135</v>
      </c>
      <c r="C12" s="46" t="s">
        <v>121</v>
      </c>
      <c r="D12" s="52">
        <v>109.7</v>
      </c>
      <c r="E12" s="52">
        <v>0.58899999999999997</v>
      </c>
      <c r="F12" s="52" t="s">
        <v>199</v>
      </c>
      <c r="G12" s="46" t="s">
        <v>23</v>
      </c>
      <c r="H12" s="52">
        <v>110</v>
      </c>
      <c r="I12" s="52">
        <v>19</v>
      </c>
      <c r="J12" s="52">
        <f t="shared" si="0"/>
        <v>1538.7624999999998</v>
      </c>
    </row>
    <row r="13" spans="1:14">
      <c r="A13" s="65"/>
      <c r="B13" s="87" t="s">
        <v>70</v>
      </c>
      <c r="C13" s="87"/>
      <c r="D13" s="87"/>
      <c r="E13" s="87"/>
      <c r="F13" s="87"/>
      <c r="G13" s="87"/>
      <c r="H13" s="87"/>
      <c r="I13" s="87"/>
      <c r="J13" s="87"/>
    </row>
    <row r="14" spans="1:14">
      <c r="A14" s="65">
        <v>1</v>
      </c>
      <c r="B14" s="52" t="s">
        <v>194</v>
      </c>
      <c r="C14" s="52" t="s">
        <v>18</v>
      </c>
      <c r="D14" s="52">
        <v>117.5</v>
      </c>
      <c r="E14" s="52">
        <v>0.57779999999999998</v>
      </c>
      <c r="F14" s="52" t="s">
        <v>199</v>
      </c>
      <c r="G14" s="52" t="s">
        <v>23</v>
      </c>
      <c r="H14" s="52">
        <v>120</v>
      </c>
      <c r="I14" s="52">
        <v>21</v>
      </c>
      <c r="J14" s="52">
        <f>E14*H14*I14*1.3</f>
        <v>1892.8728000000001</v>
      </c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4">
      <c r="A16" s="67">
        <v>3</v>
      </c>
      <c r="B16" s="52" t="s">
        <v>195</v>
      </c>
      <c r="C16" s="52" t="s">
        <v>31</v>
      </c>
      <c r="D16" s="52" t="s">
        <v>198</v>
      </c>
      <c r="E16" s="52">
        <v>0.93859999999999999</v>
      </c>
      <c r="F16" s="52" t="s">
        <v>199</v>
      </c>
      <c r="G16" s="52" t="s">
        <v>23</v>
      </c>
      <c r="H16" s="52">
        <v>30</v>
      </c>
      <c r="I16" s="52">
        <v>30</v>
      </c>
      <c r="J16" s="52">
        <v>844.74</v>
      </c>
    </row>
    <row r="17" spans="1:10">
      <c r="A17" s="65">
        <v>1</v>
      </c>
      <c r="B17" s="50" t="s">
        <v>180</v>
      </c>
      <c r="C17" s="52" t="s">
        <v>31</v>
      </c>
      <c r="D17" s="52" t="s">
        <v>198</v>
      </c>
      <c r="E17" s="52">
        <v>0.82</v>
      </c>
      <c r="F17" s="52" t="s">
        <v>82</v>
      </c>
      <c r="G17" s="52" t="s">
        <v>174</v>
      </c>
      <c r="H17" s="52">
        <v>35</v>
      </c>
      <c r="I17" s="52">
        <v>72</v>
      </c>
      <c r="J17" s="52">
        <v>2169.7199999999998</v>
      </c>
    </row>
    <row r="18" spans="1:10">
      <c r="A18" s="67">
        <v>4</v>
      </c>
      <c r="B18" s="52" t="s">
        <v>196</v>
      </c>
      <c r="C18" s="52" t="s">
        <v>31</v>
      </c>
      <c r="D18" s="52" t="s">
        <v>198</v>
      </c>
      <c r="E18" s="52">
        <v>0.80569999999999997</v>
      </c>
      <c r="F18" s="52" t="s">
        <v>199</v>
      </c>
      <c r="G18" s="52" t="s">
        <v>23</v>
      </c>
      <c r="H18" s="52">
        <v>35</v>
      </c>
      <c r="I18" s="52">
        <v>24</v>
      </c>
      <c r="J18" s="52">
        <v>710.63</v>
      </c>
    </row>
    <row r="19" spans="1:10">
      <c r="A19" s="65">
        <v>2</v>
      </c>
      <c r="B19" s="50" t="s">
        <v>197</v>
      </c>
      <c r="C19" s="52" t="s">
        <v>31</v>
      </c>
      <c r="D19" s="52" t="s">
        <v>198</v>
      </c>
      <c r="E19" s="52">
        <v>0.78520000000000001</v>
      </c>
      <c r="F19" s="52" t="s">
        <v>82</v>
      </c>
      <c r="G19" s="52" t="s">
        <v>174</v>
      </c>
      <c r="H19" s="52">
        <v>35</v>
      </c>
      <c r="I19" s="52">
        <v>60</v>
      </c>
      <c r="J19" s="52">
        <v>1731.36</v>
      </c>
    </row>
  </sheetData>
  <mergeCells count="15">
    <mergeCell ref="B5:J5"/>
    <mergeCell ref="B7:J7"/>
    <mergeCell ref="B9:J9"/>
    <mergeCell ref="B13:J13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opLeftCell="A22" workbookViewId="0">
      <selection activeCell="B16" sqref="B16"/>
    </sheetView>
  </sheetViews>
  <sheetFormatPr defaultRowHeight="15"/>
  <cols>
    <col min="2" max="2" width="24.42578125" customWidth="1"/>
    <col min="3" max="3" width="12.7109375" customWidth="1"/>
    <col min="4" max="4" width="12.5703125" customWidth="1"/>
    <col min="6" max="6" width="13.7109375" customWidth="1"/>
    <col min="7" max="7" width="15.7109375" customWidth="1"/>
    <col min="11" max="11" width="10.42578125" customWidth="1"/>
    <col min="12" max="12" width="12.28515625" customWidth="1"/>
    <col min="13" max="13" width="11.85546875" customWidth="1"/>
    <col min="14" max="14" width="11.140625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7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6</v>
      </c>
      <c r="I3" s="79"/>
      <c r="J3" s="79"/>
      <c r="K3" s="78" t="s">
        <v>8</v>
      </c>
      <c r="L3" s="78" t="s">
        <v>9</v>
      </c>
      <c r="M3" s="76" t="s">
        <v>11</v>
      </c>
      <c r="N3" s="79" t="s">
        <v>7</v>
      </c>
    </row>
    <row r="4" spans="1:14" ht="17.25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8"/>
      <c r="L4" s="78"/>
      <c r="M4" s="77"/>
      <c r="N4" s="79"/>
    </row>
    <row r="5" spans="1:14">
      <c r="A5" s="36"/>
      <c r="B5" s="75" t="s">
        <v>12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>
      <c r="A6" s="65">
        <v>1</v>
      </c>
      <c r="B6" s="25" t="s">
        <v>77</v>
      </c>
      <c r="C6" s="26" t="s">
        <v>25</v>
      </c>
      <c r="D6" s="35">
        <v>60</v>
      </c>
      <c r="E6" s="37">
        <v>0.85289999999999999</v>
      </c>
      <c r="F6" s="31" t="s">
        <v>50</v>
      </c>
      <c r="G6" s="32" t="s">
        <v>23</v>
      </c>
      <c r="H6" s="27">
        <v>82.5</v>
      </c>
      <c r="I6" s="27">
        <v>85</v>
      </c>
      <c r="J6" s="27">
        <v>87.5</v>
      </c>
      <c r="K6" s="31">
        <v>60</v>
      </c>
      <c r="L6" s="31">
        <v>29</v>
      </c>
      <c r="M6" s="31">
        <v>116.5</v>
      </c>
      <c r="N6" s="39">
        <v>5215.4835000000003</v>
      </c>
    </row>
    <row r="7" spans="1:14">
      <c r="A7" s="65"/>
      <c r="B7" s="75" t="s">
        <v>43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>
      <c r="A8" s="65">
        <v>1</v>
      </c>
      <c r="B8" s="31" t="s">
        <v>44</v>
      </c>
      <c r="C8" s="26" t="s">
        <v>31</v>
      </c>
      <c r="D8" s="35">
        <v>78.5</v>
      </c>
      <c r="E8" s="37">
        <v>0.69099999999999995</v>
      </c>
      <c r="F8" s="31" t="s">
        <v>33</v>
      </c>
      <c r="G8" s="32" t="s">
        <v>78</v>
      </c>
      <c r="H8" s="27">
        <v>90</v>
      </c>
      <c r="I8" s="27">
        <v>100</v>
      </c>
      <c r="J8" s="27">
        <v>112.5</v>
      </c>
      <c r="K8" s="31">
        <v>40</v>
      </c>
      <c r="L8" s="31">
        <v>68</v>
      </c>
      <c r="M8" s="31">
        <v>180.5</v>
      </c>
      <c r="N8" s="39">
        <v>5954.3469999999998</v>
      </c>
    </row>
    <row r="9" spans="1:14">
      <c r="A9" s="65">
        <v>1</v>
      </c>
      <c r="B9" s="34" t="s">
        <v>79</v>
      </c>
      <c r="C9" s="34" t="s">
        <v>18</v>
      </c>
      <c r="D9" s="31">
        <v>73.3</v>
      </c>
      <c r="E9" s="31">
        <v>0.72419999999999995</v>
      </c>
      <c r="F9" s="31" t="s">
        <v>28</v>
      </c>
      <c r="G9" s="31" t="s">
        <v>29</v>
      </c>
      <c r="H9" s="27">
        <v>125</v>
      </c>
      <c r="I9" s="27">
        <v>135</v>
      </c>
      <c r="J9" s="31">
        <v>0</v>
      </c>
      <c r="K9" s="31">
        <v>80</v>
      </c>
      <c r="L9" s="34">
        <v>18</v>
      </c>
      <c r="M9" s="31">
        <v>153</v>
      </c>
      <c r="N9" s="39">
        <v>1147.1328000000001</v>
      </c>
    </row>
    <row r="10" spans="1:14">
      <c r="A10" s="65">
        <v>1</v>
      </c>
      <c r="B10" s="34" t="s">
        <v>80</v>
      </c>
      <c r="C10" s="34" t="s">
        <v>68</v>
      </c>
      <c r="D10" s="34">
        <v>79.5</v>
      </c>
      <c r="E10" s="31">
        <v>0.68540000000000001</v>
      </c>
      <c r="F10" s="31" t="s">
        <v>28</v>
      </c>
      <c r="G10" s="31" t="s">
        <v>56</v>
      </c>
      <c r="H10" s="27">
        <v>100</v>
      </c>
      <c r="I10" s="27">
        <v>105</v>
      </c>
      <c r="J10" s="27">
        <v>110</v>
      </c>
      <c r="K10" s="31">
        <v>40</v>
      </c>
      <c r="L10" s="31">
        <v>49</v>
      </c>
      <c r="M10" s="31">
        <v>159</v>
      </c>
      <c r="N10" s="39">
        <v>5247.4224000000004</v>
      </c>
    </row>
    <row r="11" spans="1:14">
      <c r="A11" s="65"/>
      <c r="B11" s="75" t="s">
        <v>51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A12" s="65">
        <v>1</v>
      </c>
      <c r="B12" s="31" t="s">
        <v>26</v>
      </c>
      <c r="C12" s="28" t="s">
        <v>25</v>
      </c>
      <c r="D12" s="31">
        <v>86.3</v>
      </c>
      <c r="E12" s="37">
        <v>0.65280000000000005</v>
      </c>
      <c r="F12" s="31" t="s">
        <v>50</v>
      </c>
      <c r="G12" s="32" t="s">
        <v>23</v>
      </c>
      <c r="H12" s="27">
        <v>145</v>
      </c>
      <c r="I12" s="27">
        <v>150</v>
      </c>
      <c r="J12" s="29">
        <v>162.5</v>
      </c>
      <c r="K12" s="31">
        <v>90</v>
      </c>
      <c r="L12" s="31">
        <v>24</v>
      </c>
      <c r="M12" s="31">
        <v>174</v>
      </c>
      <c r="N12" s="39">
        <v>6925.5552000000007</v>
      </c>
    </row>
    <row r="13" spans="1:14">
      <c r="A13" s="65">
        <v>2</v>
      </c>
      <c r="B13" s="33" t="s">
        <v>83</v>
      </c>
      <c r="C13" s="34" t="s">
        <v>18</v>
      </c>
      <c r="D13" s="31">
        <v>90</v>
      </c>
      <c r="E13" s="31">
        <v>0.63839999999999997</v>
      </c>
      <c r="F13" s="31" t="s">
        <v>28</v>
      </c>
      <c r="G13" s="31" t="s">
        <v>56</v>
      </c>
      <c r="H13" s="27">
        <v>125</v>
      </c>
      <c r="I13" s="27">
        <v>132.5</v>
      </c>
      <c r="J13" s="27">
        <v>137.5</v>
      </c>
      <c r="K13" s="31">
        <v>90</v>
      </c>
      <c r="L13" s="34">
        <v>17</v>
      </c>
      <c r="M13" s="31">
        <v>154.5</v>
      </c>
      <c r="N13" s="39">
        <v>5512.2647999999999</v>
      </c>
    </row>
    <row r="14" spans="1:14">
      <c r="A14" s="65">
        <v>1</v>
      </c>
      <c r="B14" s="31" t="s">
        <v>81</v>
      </c>
      <c r="C14" s="31" t="s">
        <v>18</v>
      </c>
      <c r="D14" s="35">
        <v>85.65</v>
      </c>
      <c r="E14" s="31">
        <v>0.65569999999999995</v>
      </c>
      <c r="F14" s="31" t="s">
        <v>82</v>
      </c>
      <c r="G14" s="31" t="s">
        <v>29</v>
      </c>
      <c r="H14" s="31">
        <v>0</v>
      </c>
      <c r="I14" s="31">
        <v>0</v>
      </c>
      <c r="J14" s="27">
        <v>140</v>
      </c>
      <c r="K14" s="31">
        <v>90</v>
      </c>
      <c r="L14" s="31">
        <v>19</v>
      </c>
      <c r="M14" s="31">
        <v>159</v>
      </c>
      <c r="N14" s="39">
        <v>5879.3340499999995</v>
      </c>
    </row>
    <row r="15" spans="1:14">
      <c r="A15" s="65"/>
      <c r="B15" s="75" t="s">
        <v>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65">
        <v>1</v>
      </c>
      <c r="B16" s="33" t="s">
        <v>84</v>
      </c>
      <c r="C16" s="31" t="s">
        <v>18</v>
      </c>
      <c r="D16" s="35">
        <v>96.7</v>
      </c>
      <c r="E16" s="31">
        <v>0.59430000000000005</v>
      </c>
      <c r="F16" s="31" t="s">
        <v>33</v>
      </c>
      <c r="G16" s="31" t="s">
        <v>85</v>
      </c>
      <c r="H16" s="27">
        <v>160</v>
      </c>
      <c r="I16" s="31">
        <v>0</v>
      </c>
      <c r="J16" s="31">
        <v>0</v>
      </c>
      <c r="K16" s="31">
        <v>100</v>
      </c>
      <c r="L16" s="31">
        <v>26</v>
      </c>
      <c r="M16" s="31">
        <v>186</v>
      </c>
      <c r="N16" s="39">
        <v>6685.8750000000009</v>
      </c>
    </row>
    <row r="17" spans="1:14">
      <c r="A17" s="65"/>
      <c r="B17" s="75" t="s">
        <v>63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65">
        <v>2</v>
      </c>
      <c r="B18" s="31" t="s">
        <v>86</v>
      </c>
      <c r="C18" s="31" t="s">
        <v>18</v>
      </c>
      <c r="D18" s="35">
        <v>104.35</v>
      </c>
      <c r="E18" s="31">
        <v>0.59899999999999998</v>
      </c>
      <c r="F18" s="31" t="s">
        <v>19</v>
      </c>
      <c r="G18" s="31" t="s">
        <v>89</v>
      </c>
      <c r="H18" s="27">
        <v>150</v>
      </c>
      <c r="I18" s="31">
        <v>0</v>
      </c>
      <c r="J18" s="31">
        <v>0</v>
      </c>
      <c r="K18" s="31">
        <v>110</v>
      </c>
      <c r="L18" s="31">
        <v>24</v>
      </c>
      <c r="M18" s="31">
        <v>174</v>
      </c>
      <c r="N18" s="39">
        <v>6469.2</v>
      </c>
    </row>
    <row r="19" spans="1:14">
      <c r="A19" s="65">
        <v>1</v>
      </c>
      <c r="B19" s="31" t="s">
        <v>87</v>
      </c>
      <c r="C19" s="31" t="s">
        <v>18</v>
      </c>
      <c r="D19" s="31">
        <v>107.4</v>
      </c>
      <c r="E19" s="31">
        <v>0.59299999999999997</v>
      </c>
      <c r="F19" s="31" t="s">
        <v>16</v>
      </c>
      <c r="G19" s="31" t="s">
        <v>88</v>
      </c>
      <c r="H19" s="27">
        <v>190</v>
      </c>
      <c r="I19" s="27">
        <v>200</v>
      </c>
      <c r="J19" s="31">
        <v>0</v>
      </c>
      <c r="K19" s="31">
        <v>110</v>
      </c>
      <c r="L19" s="31">
        <v>28</v>
      </c>
      <c r="M19" s="31">
        <v>228</v>
      </c>
      <c r="N19" s="39">
        <v>7916.5499999999993</v>
      </c>
    </row>
    <row r="20" spans="1:14">
      <c r="A20" s="65"/>
      <c r="B20" s="75" t="s">
        <v>70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65">
        <v>1</v>
      </c>
      <c r="B21" s="34" t="s">
        <v>91</v>
      </c>
      <c r="C21" s="31" t="s">
        <v>18</v>
      </c>
      <c r="D21" s="31">
        <v>114.1</v>
      </c>
      <c r="E21" s="31">
        <v>0.58230000000000004</v>
      </c>
      <c r="F21" s="31" t="s">
        <v>19</v>
      </c>
      <c r="G21" s="31" t="s">
        <v>92</v>
      </c>
      <c r="H21" s="27">
        <v>230</v>
      </c>
      <c r="I21" s="27">
        <v>240</v>
      </c>
      <c r="J21" s="31">
        <v>0</v>
      </c>
      <c r="K21" s="31">
        <v>120</v>
      </c>
      <c r="L21" s="31">
        <v>37</v>
      </c>
      <c r="M21" s="31">
        <v>277</v>
      </c>
      <c r="N21" s="39">
        <v>10348.635600000001</v>
      </c>
    </row>
    <row r="22" spans="1:14">
      <c r="A22" s="65">
        <v>2</v>
      </c>
      <c r="B22" s="34" t="s">
        <v>90</v>
      </c>
      <c r="C22" s="31" t="s">
        <v>18</v>
      </c>
      <c r="D22" s="31">
        <v>117.5</v>
      </c>
      <c r="E22" s="31">
        <v>0.57779999999999998</v>
      </c>
      <c r="F22" s="31" t="s">
        <v>50</v>
      </c>
      <c r="G22" s="31" t="s">
        <v>23</v>
      </c>
      <c r="H22" s="27">
        <v>175</v>
      </c>
      <c r="I22" s="29">
        <v>182.5</v>
      </c>
      <c r="J22" s="27">
        <v>182.5</v>
      </c>
      <c r="K22" s="31">
        <v>120</v>
      </c>
      <c r="L22" s="31">
        <v>21</v>
      </c>
      <c r="M22" s="31">
        <v>203.5</v>
      </c>
      <c r="N22" s="39">
        <v>7165.2978000000003</v>
      </c>
    </row>
    <row r="23" spans="1:14">
      <c r="A23" s="65">
        <v>3</v>
      </c>
      <c r="B23" s="31" t="s">
        <v>93</v>
      </c>
      <c r="C23" s="31" t="s">
        <v>18</v>
      </c>
      <c r="D23" s="35">
        <v>113.7</v>
      </c>
      <c r="E23" s="31">
        <v>0.58279999999999998</v>
      </c>
      <c r="F23" s="31" t="s">
        <v>16</v>
      </c>
      <c r="G23" s="32" t="s">
        <v>96</v>
      </c>
      <c r="H23" s="29">
        <v>152.5</v>
      </c>
      <c r="I23" s="27">
        <v>152.5</v>
      </c>
      <c r="J23" s="31">
        <v>0</v>
      </c>
      <c r="K23" s="31">
        <v>120</v>
      </c>
      <c r="L23" s="31">
        <v>12</v>
      </c>
      <c r="M23" s="31">
        <v>164.5</v>
      </c>
      <c r="N23" s="39">
        <v>5534.8516</v>
      </c>
    </row>
    <row r="24" spans="1:14">
      <c r="A24" s="65">
        <v>1</v>
      </c>
      <c r="B24" s="33" t="s">
        <v>94</v>
      </c>
      <c r="C24" s="31" t="s">
        <v>68</v>
      </c>
      <c r="D24" s="31">
        <v>112.2</v>
      </c>
      <c r="E24" s="34">
        <v>0.58499999999999996</v>
      </c>
      <c r="F24" s="34" t="s">
        <v>33</v>
      </c>
      <c r="G24" s="31" t="s">
        <v>95</v>
      </c>
      <c r="H24" s="27">
        <v>160</v>
      </c>
      <c r="I24" s="27">
        <v>167.5</v>
      </c>
      <c r="J24" s="27">
        <v>172.5</v>
      </c>
      <c r="K24" s="34">
        <v>120</v>
      </c>
      <c r="L24" s="31">
        <v>17</v>
      </c>
      <c r="M24" s="31">
        <v>189.5</v>
      </c>
      <c r="N24" s="39">
        <v>6450.7950000000001</v>
      </c>
    </row>
    <row r="25" spans="1: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8">
      <c r="A27" s="36"/>
      <c r="B27" s="62" t="s">
        <v>72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63" t="s">
        <v>73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>
      <c r="A30" s="36"/>
      <c r="B30" s="86" t="s">
        <v>74</v>
      </c>
      <c r="C30" s="86"/>
      <c r="D30" s="86"/>
      <c r="E30" s="86"/>
      <c r="F30" s="86"/>
      <c r="G30" s="36"/>
      <c r="H30" s="36"/>
      <c r="I30" s="36"/>
      <c r="J30" s="36"/>
      <c r="K30" s="36"/>
      <c r="L30" s="36"/>
      <c r="M30" s="36"/>
      <c r="N30" s="36"/>
    </row>
    <row r="31" spans="1:14">
      <c r="A31" s="59">
        <v>1</v>
      </c>
      <c r="B31" s="42" t="s">
        <v>91</v>
      </c>
      <c r="C31" s="38" t="s">
        <v>75</v>
      </c>
      <c r="D31" s="41">
        <v>120</v>
      </c>
      <c r="E31" s="38">
        <v>277</v>
      </c>
      <c r="F31" s="40">
        <v>10348.635600000001</v>
      </c>
      <c r="G31" s="36"/>
      <c r="H31" s="36"/>
      <c r="I31" s="36"/>
      <c r="J31" s="36"/>
      <c r="K31" s="36"/>
      <c r="L31" s="36"/>
      <c r="M31" s="36"/>
      <c r="N31" s="36"/>
    </row>
    <row r="32" spans="1:14">
      <c r="A32" s="59">
        <v>2</v>
      </c>
      <c r="B32" s="40" t="s">
        <v>87</v>
      </c>
      <c r="C32" s="38" t="s">
        <v>75</v>
      </c>
      <c r="D32" s="41">
        <v>110</v>
      </c>
      <c r="E32" s="40">
        <v>228</v>
      </c>
      <c r="F32" s="40">
        <v>7916.5499999999993</v>
      </c>
      <c r="G32" s="36"/>
      <c r="H32" s="36"/>
      <c r="I32" s="36"/>
      <c r="J32" s="36"/>
      <c r="K32" s="36"/>
      <c r="L32" s="36"/>
      <c r="M32" s="36"/>
      <c r="N32" s="36"/>
    </row>
    <row r="33" spans="1:14">
      <c r="A33" s="60">
        <v>3</v>
      </c>
      <c r="B33" s="42" t="s">
        <v>90</v>
      </c>
      <c r="C33" s="38" t="s">
        <v>75</v>
      </c>
      <c r="D33" s="41">
        <v>120</v>
      </c>
      <c r="E33" s="40">
        <v>203.5</v>
      </c>
      <c r="F33" s="40">
        <v>7165.2978000000003</v>
      </c>
      <c r="G33" s="36"/>
      <c r="H33" s="36"/>
      <c r="I33" s="36"/>
      <c r="J33" s="36"/>
      <c r="K33" s="36"/>
      <c r="L33" s="36"/>
      <c r="M33" s="36"/>
      <c r="N33" s="36"/>
    </row>
    <row r="34" spans="1:1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</sheetData>
  <mergeCells count="20">
    <mergeCell ref="B3:B4"/>
    <mergeCell ref="C3:C4"/>
    <mergeCell ref="D3:D4"/>
    <mergeCell ref="E3:E4"/>
    <mergeCell ref="F3:F4"/>
    <mergeCell ref="B17:N17"/>
    <mergeCell ref="B20:N20"/>
    <mergeCell ref="B30:F30"/>
    <mergeCell ref="A1:N2"/>
    <mergeCell ref="B5:N5"/>
    <mergeCell ref="B7:N7"/>
    <mergeCell ref="B11:N11"/>
    <mergeCell ref="B15:N15"/>
    <mergeCell ref="G3:G4"/>
    <mergeCell ref="H3:J3"/>
    <mergeCell ref="K3:K4"/>
    <mergeCell ref="L3:L4"/>
    <mergeCell ref="M3:M4"/>
    <mergeCell ref="N3:N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opLeftCell="A43" workbookViewId="0">
      <selection activeCell="E57" sqref="E57"/>
    </sheetView>
  </sheetViews>
  <sheetFormatPr defaultRowHeight="15"/>
  <cols>
    <col min="1" max="1" width="9.140625" customWidth="1"/>
    <col min="2" max="2" width="23.140625" customWidth="1"/>
    <col min="3" max="3" width="13" customWidth="1"/>
    <col min="4" max="4" width="12.5703125" customWidth="1"/>
    <col min="6" max="7" width="15.7109375" customWidth="1"/>
    <col min="11" max="11" width="10.42578125" customWidth="1"/>
    <col min="12" max="12" width="12.28515625" customWidth="1"/>
    <col min="13" max="13" width="11.85546875" customWidth="1"/>
    <col min="14" max="14" width="11" customWidth="1"/>
  </cols>
  <sheetData>
    <row r="1" spans="1:14" ht="15.7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4.75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6</v>
      </c>
      <c r="I3" s="79"/>
      <c r="J3" s="79"/>
      <c r="K3" s="78" t="s">
        <v>8</v>
      </c>
      <c r="L3" s="78" t="s">
        <v>9</v>
      </c>
      <c r="M3" s="76" t="s">
        <v>11</v>
      </c>
      <c r="N3" s="79" t="s">
        <v>7</v>
      </c>
    </row>
    <row r="4" spans="1:14" ht="20.25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8"/>
      <c r="L4" s="78"/>
      <c r="M4" s="77"/>
      <c r="N4" s="79"/>
    </row>
    <row r="5" spans="1:14" s="30" customFormat="1" ht="24.75" customHeight="1" thickBot="1">
      <c r="A5" s="95" t="s">
        <v>97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4">
      <c r="A6" s="36"/>
      <c r="B6" s="75" t="s">
        <v>63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>
      <c r="A7" s="65">
        <v>1</v>
      </c>
      <c r="B7" s="50" t="s">
        <v>99</v>
      </c>
      <c r="C7" s="46" t="s">
        <v>18</v>
      </c>
      <c r="D7" s="48">
        <v>105.6</v>
      </c>
      <c r="E7" s="52">
        <v>0.59450000000000003</v>
      </c>
      <c r="F7" s="52" t="s">
        <v>50</v>
      </c>
      <c r="G7" s="52" t="s">
        <v>23</v>
      </c>
      <c r="H7" s="43">
        <v>250</v>
      </c>
      <c r="I7" s="43">
        <v>250</v>
      </c>
      <c r="J7" s="43">
        <v>275</v>
      </c>
      <c r="K7" s="52">
        <v>110</v>
      </c>
      <c r="L7" s="52">
        <v>73</v>
      </c>
      <c r="M7" s="52">
        <f>J7+L7</f>
        <v>348</v>
      </c>
      <c r="N7" s="52">
        <f>E7*J7*50+E7*K7*L7*1.25</f>
        <v>14141.668750000001</v>
      </c>
    </row>
    <row r="8" spans="1:14">
      <c r="A8" s="65"/>
      <c r="B8" s="75" t="s">
        <v>70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>
      <c r="A9" s="65">
        <v>1</v>
      </c>
      <c r="B9" s="50" t="s">
        <v>200</v>
      </c>
      <c r="C9" s="46" t="s">
        <v>18</v>
      </c>
      <c r="D9" s="48">
        <v>115.7</v>
      </c>
      <c r="E9" s="49">
        <v>0.58009999999999995</v>
      </c>
      <c r="F9" s="52" t="s">
        <v>19</v>
      </c>
      <c r="G9" s="52" t="s">
        <v>21</v>
      </c>
      <c r="H9" s="43">
        <v>220</v>
      </c>
      <c r="I9" s="43">
        <v>230</v>
      </c>
      <c r="J9" s="43">
        <v>245</v>
      </c>
      <c r="K9" s="52">
        <v>120</v>
      </c>
      <c r="L9" s="52">
        <v>60</v>
      </c>
      <c r="M9" s="52">
        <f t="shared" ref="M9" si="0">J9+L9</f>
        <v>305</v>
      </c>
      <c r="N9" s="52">
        <f>E9*J9*50+E9*K9*L9*1.3</f>
        <v>12535.960999999999</v>
      </c>
    </row>
    <row r="10" spans="1:14" ht="15.75" thickBot="1">
      <c r="A10" s="6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21.75" thickBot="1">
      <c r="A11" s="95" t="s">
        <v>201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s="30" customFormat="1">
      <c r="A12" s="65"/>
      <c r="B12" s="75" t="s">
        <v>59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65">
        <v>1</v>
      </c>
      <c r="B13" s="47" t="s">
        <v>98</v>
      </c>
      <c r="C13" s="46" t="s">
        <v>18</v>
      </c>
      <c r="D13" s="52">
        <v>98.5</v>
      </c>
      <c r="E13" s="52">
        <v>0.61229999999999996</v>
      </c>
      <c r="F13" s="52" t="s">
        <v>19</v>
      </c>
      <c r="G13" s="52"/>
      <c r="H13" s="43">
        <v>215</v>
      </c>
      <c r="I13" s="43">
        <v>225</v>
      </c>
      <c r="J13" s="43">
        <v>235</v>
      </c>
      <c r="K13" s="52">
        <v>150</v>
      </c>
      <c r="L13" s="52">
        <v>20</v>
      </c>
      <c r="M13" s="52">
        <f t="shared" ref="M13" si="1">J13+L13</f>
        <v>255</v>
      </c>
      <c r="N13" s="52">
        <f>E13*J13*50+E13*K13*L13*1.2</f>
        <v>9398.8050000000003</v>
      </c>
    </row>
    <row r="14" spans="1:14">
      <c r="A14" s="6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 thickBot="1">
      <c r="A15" s="6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1.75" thickBot="1">
      <c r="A16" s="92" t="s">
        <v>205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  <c r="L16" s="36"/>
      <c r="M16" s="36"/>
      <c r="N16" s="36"/>
    </row>
    <row r="17" spans="1:14" ht="24.75" customHeight="1" thickBot="1">
      <c r="A17" s="79" t="s">
        <v>0</v>
      </c>
      <c r="B17" s="79" t="s">
        <v>1</v>
      </c>
      <c r="C17" s="82" t="s">
        <v>10</v>
      </c>
      <c r="D17" s="83" t="s">
        <v>2</v>
      </c>
      <c r="E17" s="79" t="s">
        <v>3</v>
      </c>
      <c r="F17" s="79" t="s">
        <v>4</v>
      </c>
      <c r="G17" s="80" t="s">
        <v>5</v>
      </c>
      <c r="H17" s="79" t="s">
        <v>6</v>
      </c>
      <c r="I17" s="79"/>
      <c r="J17" s="79"/>
      <c r="K17" s="79" t="s">
        <v>7</v>
      </c>
      <c r="L17" s="36"/>
      <c r="M17" s="36"/>
      <c r="N17" s="36"/>
    </row>
    <row r="18" spans="1:14" ht="21.75" customHeight="1" thickBot="1">
      <c r="A18" s="79"/>
      <c r="B18" s="79"/>
      <c r="C18" s="79"/>
      <c r="D18" s="91"/>
      <c r="E18" s="79"/>
      <c r="F18" s="79"/>
      <c r="G18" s="91"/>
      <c r="H18" s="2">
        <v>1</v>
      </c>
      <c r="I18" s="2">
        <v>2</v>
      </c>
      <c r="J18" s="2">
        <v>3</v>
      </c>
      <c r="K18" s="79"/>
      <c r="L18" s="36"/>
      <c r="M18" s="36"/>
      <c r="N18" s="36"/>
    </row>
    <row r="19" spans="1:14">
      <c r="A19" s="65"/>
      <c r="B19" s="87" t="s">
        <v>12</v>
      </c>
      <c r="C19" s="87"/>
      <c r="D19" s="87"/>
      <c r="E19" s="87"/>
      <c r="F19" s="87"/>
      <c r="G19" s="87"/>
      <c r="H19" s="87"/>
      <c r="I19" s="87"/>
      <c r="J19" s="87"/>
      <c r="K19" s="87"/>
      <c r="L19" s="36"/>
      <c r="M19" s="36"/>
      <c r="N19" s="36"/>
    </row>
    <row r="20" spans="1:14" ht="15.75" thickBot="1">
      <c r="A20" s="65">
        <v>1</v>
      </c>
      <c r="B20" s="47" t="s">
        <v>17</v>
      </c>
      <c r="C20" s="46" t="s">
        <v>18</v>
      </c>
      <c r="D20" s="52">
        <v>59.6</v>
      </c>
      <c r="E20" s="52">
        <v>1.1207</v>
      </c>
      <c r="F20" s="52" t="s">
        <v>19</v>
      </c>
      <c r="G20" s="52" t="s">
        <v>206</v>
      </c>
      <c r="H20" s="43">
        <v>80</v>
      </c>
      <c r="I20" s="43">
        <v>85</v>
      </c>
      <c r="J20" s="68">
        <v>90</v>
      </c>
      <c r="K20" s="52">
        <f>E20*I20*50</f>
        <v>4762.9750000000004</v>
      </c>
      <c r="L20" s="36"/>
      <c r="M20" s="36"/>
      <c r="N20" s="36"/>
    </row>
    <row r="21" spans="1:14">
      <c r="A21" s="65"/>
      <c r="B21" s="87" t="s">
        <v>22</v>
      </c>
      <c r="C21" s="87"/>
      <c r="D21" s="87"/>
      <c r="E21" s="87"/>
      <c r="F21" s="87"/>
      <c r="G21" s="87"/>
      <c r="H21" s="87"/>
      <c r="I21" s="87"/>
      <c r="J21" s="87"/>
      <c r="K21" s="87"/>
      <c r="L21" s="36"/>
      <c r="M21" s="36"/>
      <c r="N21" s="36"/>
    </row>
    <row r="22" spans="1:14">
      <c r="A22" s="65">
        <v>1</v>
      </c>
      <c r="B22" s="47" t="s">
        <v>207</v>
      </c>
      <c r="C22" s="46" t="s">
        <v>18</v>
      </c>
      <c r="D22" s="52">
        <v>69.45</v>
      </c>
      <c r="E22" s="52">
        <v>1.0007999999999999</v>
      </c>
      <c r="F22" s="52" t="s">
        <v>19</v>
      </c>
      <c r="G22" s="52" t="s">
        <v>206</v>
      </c>
      <c r="H22" s="43">
        <v>100</v>
      </c>
      <c r="I22" s="43">
        <v>110</v>
      </c>
      <c r="J22" s="44">
        <v>120</v>
      </c>
      <c r="K22" s="52">
        <f>E22*I22*50</f>
        <v>5504.4</v>
      </c>
      <c r="L22" s="36"/>
      <c r="M22" s="36"/>
      <c r="N22" s="36"/>
    </row>
    <row r="23" spans="1:14" ht="15.75" thickBot="1">
      <c r="A23" s="65">
        <v>2</v>
      </c>
      <c r="B23" s="52" t="s">
        <v>208</v>
      </c>
      <c r="C23" s="46" t="s">
        <v>18</v>
      </c>
      <c r="D23" s="48">
        <v>66</v>
      </c>
      <c r="E23" s="52">
        <v>1.0374000000000001</v>
      </c>
      <c r="F23" s="52" t="s">
        <v>50</v>
      </c>
      <c r="G23" s="52" t="s">
        <v>23</v>
      </c>
      <c r="H23" s="43">
        <v>80</v>
      </c>
      <c r="I23" s="44">
        <v>90</v>
      </c>
      <c r="J23" s="44">
        <v>90</v>
      </c>
      <c r="K23" s="52">
        <f>E23*H23*50</f>
        <v>4149.6000000000004</v>
      </c>
      <c r="L23" s="36"/>
      <c r="M23" s="36"/>
      <c r="N23" s="36"/>
    </row>
    <row r="24" spans="1:14">
      <c r="A24" s="65"/>
      <c r="B24" s="87" t="s">
        <v>59</v>
      </c>
      <c r="C24" s="87"/>
      <c r="D24" s="87"/>
      <c r="E24" s="87"/>
      <c r="F24" s="87"/>
      <c r="G24" s="87"/>
      <c r="H24" s="87"/>
      <c r="I24" s="87"/>
      <c r="J24" s="87"/>
      <c r="K24" s="87"/>
      <c r="L24" s="36"/>
      <c r="M24" s="36"/>
      <c r="N24" s="36"/>
    </row>
    <row r="25" spans="1:14">
      <c r="A25" s="65">
        <v>1</v>
      </c>
      <c r="B25" s="52" t="s">
        <v>209</v>
      </c>
      <c r="C25" s="46" t="s">
        <v>18</v>
      </c>
      <c r="D25" s="48">
        <v>95.3</v>
      </c>
      <c r="E25" s="52">
        <v>0.62109999999999999</v>
      </c>
      <c r="F25" s="52" t="s">
        <v>82</v>
      </c>
      <c r="G25" s="52" t="s">
        <v>210</v>
      </c>
      <c r="H25" s="43">
        <v>210</v>
      </c>
      <c r="I25" s="44">
        <v>217.5</v>
      </c>
      <c r="J25" s="44">
        <v>217.5</v>
      </c>
      <c r="K25" s="52">
        <f>E25*H25*50</f>
        <v>6521.5499999999993</v>
      </c>
      <c r="L25" s="36"/>
      <c r="M25" s="36"/>
      <c r="N25" s="36"/>
    </row>
    <row r="26" spans="1:14" ht="15.75" thickBot="1">
      <c r="A26" s="65">
        <v>2</v>
      </c>
      <c r="B26" s="52" t="s">
        <v>214</v>
      </c>
      <c r="C26" s="46" t="s">
        <v>18</v>
      </c>
      <c r="D26" s="48">
        <v>97.25</v>
      </c>
      <c r="E26" s="52">
        <v>0.61580000000000001</v>
      </c>
      <c r="F26" s="52" t="s">
        <v>50</v>
      </c>
      <c r="G26" s="52" t="s">
        <v>211</v>
      </c>
      <c r="H26" s="43">
        <v>190</v>
      </c>
      <c r="I26" s="44">
        <v>200</v>
      </c>
      <c r="J26" s="43">
        <v>210</v>
      </c>
      <c r="K26" s="52">
        <f>E26*J26*50</f>
        <v>6465.9000000000005</v>
      </c>
      <c r="L26" s="36"/>
      <c r="M26" s="36"/>
      <c r="N26" s="36"/>
    </row>
    <row r="27" spans="1:14">
      <c r="A27" s="36"/>
      <c r="B27" s="87" t="s">
        <v>70</v>
      </c>
      <c r="C27" s="87"/>
      <c r="D27" s="87"/>
      <c r="E27" s="87"/>
      <c r="F27" s="87"/>
      <c r="G27" s="87"/>
      <c r="H27" s="87"/>
      <c r="I27" s="87"/>
      <c r="J27" s="87"/>
      <c r="K27" s="87"/>
      <c r="L27" s="36"/>
      <c r="M27" s="36"/>
      <c r="N27" s="36"/>
    </row>
    <row r="28" spans="1:14">
      <c r="A28" s="65">
        <v>2</v>
      </c>
      <c r="B28" s="52" t="s">
        <v>212</v>
      </c>
      <c r="C28" s="46" t="s">
        <v>18</v>
      </c>
      <c r="D28" s="52">
        <v>118.9</v>
      </c>
      <c r="E28" s="52">
        <v>0.57620000000000005</v>
      </c>
      <c r="F28" s="52" t="s">
        <v>50</v>
      </c>
      <c r="G28" s="52" t="s">
        <v>211</v>
      </c>
      <c r="H28" s="43">
        <v>200</v>
      </c>
      <c r="I28" s="43">
        <v>210</v>
      </c>
      <c r="J28" s="43">
        <v>220</v>
      </c>
      <c r="K28" s="52">
        <f>E28*J28*50</f>
        <v>6338.2000000000007</v>
      </c>
      <c r="L28" s="36"/>
      <c r="M28" s="36"/>
      <c r="N28" s="36"/>
    </row>
    <row r="29" spans="1:14">
      <c r="A29" s="65">
        <v>1</v>
      </c>
      <c r="B29" s="47" t="s">
        <v>213</v>
      </c>
      <c r="C29" s="46" t="s">
        <v>18</v>
      </c>
      <c r="D29" s="48">
        <v>117.65</v>
      </c>
      <c r="E29" s="52">
        <v>0.57769999999999999</v>
      </c>
      <c r="F29" s="52" t="s">
        <v>82</v>
      </c>
      <c r="G29" s="52" t="s">
        <v>210</v>
      </c>
      <c r="H29" s="43">
        <v>230</v>
      </c>
      <c r="I29" s="43">
        <v>240</v>
      </c>
      <c r="J29" s="43">
        <v>250</v>
      </c>
      <c r="K29" s="52">
        <f>E29*J29*50</f>
        <v>7221.2500000000009</v>
      </c>
      <c r="L29" s="36"/>
      <c r="M29" s="36"/>
      <c r="N29" s="36"/>
    </row>
    <row r="30" spans="1:1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.75" thickBo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21.75" thickBot="1">
      <c r="A32" s="92" t="s">
        <v>215</v>
      </c>
      <c r="B32" s="93"/>
      <c r="C32" s="93"/>
      <c r="D32" s="93"/>
      <c r="E32" s="93"/>
      <c r="F32" s="93"/>
      <c r="G32" s="93"/>
      <c r="H32" s="93"/>
      <c r="I32" s="93"/>
      <c r="J32" s="93"/>
      <c r="K32" s="94"/>
    </row>
    <row r="33" spans="1:11" ht="25.5" customHeight="1" thickBot="1">
      <c r="A33" s="79" t="s">
        <v>0</v>
      </c>
      <c r="B33" s="79" t="s">
        <v>1</v>
      </c>
      <c r="C33" s="82" t="s">
        <v>10</v>
      </c>
      <c r="D33" s="83" t="s">
        <v>2</v>
      </c>
      <c r="E33" s="79" t="s">
        <v>3</v>
      </c>
      <c r="F33" s="79" t="s">
        <v>4</v>
      </c>
      <c r="G33" s="80" t="s">
        <v>5</v>
      </c>
      <c r="H33" s="79" t="s">
        <v>6</v>
      </c>
      <c r="I33" s="79"/>
      <c r="J33" s="79"/>
      <c r="K33" s="79" t="s">
        <v>7</v>
      </c>
    </row>
    <row r="34" spans="1:11" ht="15.75" customHeight="1" thickBot="1">
      <c r="A34" s="79"/>
      <c r="B34" s="79"/>
      <c r="C34" s="79"/>
      <c r="D34" s="91"/>
      <c r="E34" s="79"/>
      <c r="F34" s="79"/>
      <c r="G34" s="91"/>
      <c r="H34" s="2">
        <v>1</v>
      </c>
      <c r="I34" s="2">
        <v>2</v>
      </c>
      <c r="J34" s="2">
        <v>3</v>
      </c>
      <c r="K34" s="79"/>
    </row>
    <row r="35" spans="1:11">
      <c r="B35" s="87" t="s">
        <v>59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>
      <c r="A36" s="65">
        <v>1</v>
      </c>
      <c r="B36" s="52" t="s">
        <v>217</v>
      </c>
      <c r="C36" s="49" t="s">
        <v>18</v>
      </c>
      <c r="D36" s="48">
        <v>94.6</v>
      </c>
      <c r="E36" s="52">
        <v>0.62319999999999998</v>
      </c>
      <c r="F36" s="52" t="s">
        <v>50</v>
      </c>
      <c r="G36" s="46" t="s">
        <v>23</v>
      </c>
      <c r="H36" s="44">
        <v>220</v>
      </c>
      <c r="I36" s="43">
        <v>225</v>
      </c>
      <c r="J36" s="43">
        <v>235</v>
      </c>
      <c r="K36" s="52">
        <f>E36*J36*50</f>
        <v>7322.6</v>
      </c>
    </row>
    <row r="37" spans="1:11">
      <c r="A37" s="65">
        <v>2</v>
      </c>
      <c r="B37" s="52" t="s">
        <v>216</v>
      </c>
      <c r="C37" s="49" t="s">
        <v>18</v>
      </c>
      <c r="D37" s="48">
        <v>97.95</v>
      </c>
      <c r="E37" s="52">
        <v>0.6139</v>
      </c>
      <c r="F37" s="52" t="s">
        <v>50</v>
      </c>
      <c r="G37" s="46" t="s">
        <v>23</v>
      </c>
      <c r="H37" s="43">
        <v>190</v>
      </c>
      <c r="I37" s="44">
        <v>200</v>
      </c>
      <c r="J37" s="44">
        <v>200</v>
      </c>
      <c r="K37" s="52">
        <f>E37*H37*50</f>
        <v>5832.05</v>
      </c>
    </row>
    <row r="39" spans="1:11" ht="15.75" thickBot="1"/>
    <row r="40" spans="1:11" ht="21.75" thickBot="1">
      <c r="A40" s="88" t="s">
        <v>218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1" ht="25.5" customHeight="1" thickBot="1">
      <c r="A41" s="79" t="s">
        <v>0</v>
      </c>
      <c r="B41" s="79" t="s">
        <v>1</v>
      </c>
      <c r="C41" s="82" t="s">
        <v>10</v>
      </c>
      <c r="D41" s="83" t="s">
        <v>2</v>
      </c>
      <c r="E41" s="79" t="s">
        <v>3</v>
      </c>
      <c r="F41" s="79" t="s">
        <v>4</v>
      </c>
      <c r="G41" s="80" t="s">
        <v>5</v>
      </c>
      <c r="H41" s="78" t="s">
        <v>8</v>
      </c>
      <c r="I41" s="78" t="s">
        <v>9</v>
      </c>
      <c r="J41" s="79" t="s">
        <v>7</v>
      </c>
    </row>
    <row r="42" spans="1:11" ht="21.75" customHeight="1" thickBot="1">
      <c r="A42" s="79"/>
      <c r="B42" s="79"/>
      <c r="C42" s="79"/>
      <c r="D42" s="81"/>
      <c r="E42" s="79"/>
      <c r="F42" s="79"/>
      <c r="G42" s="81"/>
      <c r="H42" s="78"/>
      <c r="I42" s="78"/>
      <c r="J42" s="79"/>
      <c r="K42" s="55"/>
    </row>
    <row r="43" spans="1:11">
      <c r="B43" s="87" t="s">
        <v>59</v>
      </c>
      <c r="C43" s="87"/>
      <c r="D43" s="87"/>
      <c r="E43" s="87"/>
      <c r="F43" s="87"/>
      <c r="G43" s="87"/>
      <c r="H43" s="87"/>
      <c r="I43" s="87"/>
      <c r="J43" s="87"/>
      <c r="K43" s="69"/>
    </row>
    <row r="44" spans="1:11" ht="15.75" thickBot="1">
      <c r="A44" s="65">
        <v>1</v>
      </c>
      <c r="B44" s="47" t="s">
        <v>219</v>
      </c>
      <c r="C44" s="46" t="s">
        <v>18</v>
      </c>
      <c r="D44" s="52">
        <v>109.5</v>
      </c>
      <c r="E44" s="52">
        <v>0.58930000000000005</v>
      </c>
      <c r="F44" s="52" t="s">
        <v>19</v>
      </c>
      <c r="G44" s="52" t="s">
        <v>21</v>
      </c>
      <c r="H44" s="52">
        <v>110</v>
      </c>
      <c r="I44" s="52">
        <v>55</v>
      </c>
      <c r="J44" s="52">
        <f>E44*H44*I44*1.25</f>
        <v>4456.5812500000002</v>
      </c>
    </row>
    <row r="45" spans="1:11">
      <c r="A45" s="30"/>
      <c r="B45" s="87" t="s">
        <v>70</v>
      </c>
      <c r="C45" s="87"/>
      <c r="D45" s="87"/>
      <c r="E45" s="87"/>
      <c r="F45" s="87"/>
      <c r="G45" s="87"/>
      <c r="H45" s="87"/>
      <c r="I45" s="87"/>
      <c r="J45" s="87"/>
    </row>
    <row r="46" spans="1:11" ht="15.75" thickBot="1">
      <c r="A46" s="65">
        <v>1</v>
      </c>
      <c r="B46" s="52" t="s">
        <v>124</v>
      </c>
      <c r="C46" s="52" t="s">
        <v>18</v>
      </c>
      <c r="D46" s="52">
        <v>115</v>
      </c>
      <c r="E46" s="52">
        <v>0.58109999999999995</v>
      </c>
      <c r="F46" s="52" t="s">
        <v>16</v>
      </c>
      <c r="G46" s="52" t="s">
        <v>40</v>
      </c>
      <c r="H46" s="52">
        <v>120</v>
      </c>
      <c r="I46" s="52">
        <v>50</v>
      </c>
      <c r="J46" s="52">
        <f>E46*H46*I46*1.3</f>
        <v>4532.58</v>
      </c>
    </row>
    <row r="47" spans="1:11" ht="21.75" thickBot="1">
      <c r="A47" s="88" t="s">
        <v>220</v>
      </c>
      <c r="B47" s="89"/>
      <c r="C47" s="89"/>
      <c r="D47" s="89"/>
      <c r="E47" s="89"/>
      <c r="F47" s="89"/>
      <c r="G47" s="89"/>
      <c r="H47" s="89"/>
      <c r="I47" s="89"/>
      <c r="J47" s="90"/>
    </row>
    <row r="48" spans="1:11" ht="21.75" customHeight="1" thickBot="1">
      <c r="A48" s="79" t="s">
        <v>0</v>
      </c>
      <c r="B48" s="79" t="s">
        <v>1</v>
      </c>
      <c r="C48" s="82" t="s">
        <v>10</v>
      </c>
      <c r="D48" s="83" t="s">
        <v>2</v>
      </c>
      <c r="E48" s="79" t="s">
        <v>3</v>
      </c>
      <c r="F48" s="79" t="s">
        <v>4</v>
      </c>
      <c r="G48" s="80" t="s">
        <v>5</v>
      </c>
      <c r="H48" s="78" t="s">
        <v>8</v>
      </c>
      <c r="I48" s="78" t="s">
        <v>9</v>
      </c>
      <c r="J48" s="79" t="s">
        <v>7</v>
      </c>
    </row>
    <row r="49" spans="1:10" ht="21.75" customHeight="1" thickBot="1">
      <c r="A49" s="79"/>
      <c r="B49" s="79"/>
      <c r="C49" s="79"/>
      <c r="D49" s="81"/>
      <c r="E49" s="79"/>
      <c r="F49" s="79"/>
      <c r="G49" s="81"/>
      <c r="H49" s="78"/>
      <c r="I49" s="78"/>
      <c r="J49" s="79"/>
    </row>
    <row r="50" spans="1:10">
      <c r="A50" s="30"/>
      <c r="B50" s="87" t="s">
        <v>51</v>
      </c>
      <c r="C50" s="87"/>
      <c r="D50" s="87"/>
      <c r="E50" s="87"/>
      <c r="F50" s="87"/>
      <c r="G50" s="87"/>
      <c r="H50" s="87"/>
      <c r="I50" s="87"/>
      <c r="J50" s="87"/>
    </row>
    <row r="51" spans="1:10" ht="15.75" thickBot="1">
      <c r="A51" s="65">
        <v>1</v>
      </c>
      <c r="B51" s="52" t="s">
        <v>221</v>
      </c>
      <c r="C51" s="46" t="s">
        <v>18</v>
      </c>
      <c r="D51" s="52">
        <v>88.2</v>
      </c>
      <c r="E51" s="52">
        <v>0.64510000000000001</v>
      </c>
      <c r="F51" s="52" t="s">
        <v>19</v>
      </c>
      <c r="G51" s="52"/>
      <c r="H51" s="52">
        <v>135</v>
      </c>
      <c r="I51" s="52">
        <v>54</v>
      </c>
      <c r="J51" s="52">
        <f>E51*H51*I51*1.15</f>
        <v>5408.1958499999992</v>
      </c>
    </row>
    <row r="52" spans="1:10">
      <c r="B52" s="87"/>
      <c r="C52" s="87"/>
      <c r="D52" s="87"/>
      <c r="E52" s="87"/>
      <c r="F52" s="87"/>
      <c r="G52" s="87"/>
      <c r="H52" s="87"/>
      <c r="I52" s="87"/>
      <c r="J52" s="87"/>
    </row>
    <row r="53" spans="1:10">
      <c r="A53" s="65"/>
      <c r="B53" s="52"/>
      <c r="C53" s="52"/>
      <c r="D53" s="52"/>
      <c r="E53" s="52"/>
      <c r="F53" s="52"/>
      <c r="G53" s="52"/>
      <c r="H53" s="52"/>
      <c r="I53" s="52"/>
      <c r="J53" s="52"/>
    </row>
  </sheetData>
  <mergeCells count="69">
    <mergeCell ref="L3:L4"/>
    <mergeCell ref="M3:M4"/>
    <mergeCell ref="N3:N4"/>
    <mergeCell ref="B6:N6"/>
    <mergeCell ref="A1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A17:A18"/>
    <mergeCell ref="H17:J17"/>
    <mergeCell ref="K17:K18"/>
    <mergeCell ref="A5:N5"/>
    <mergeCell ref="A11:N11"/>
    <mergeCell ref="A16:K16"/>
    <mergeCell ref="B12:N12"/>
    <mergeCell ref="B17:B18"/>
    <mergeCell ref="C17:C18"/>
    <mergeCell ref="D17:D18"/>
    <mergeCell ref="E17:E18"/>
    <mergeCell ref="F17:F18"/>
    <mergeCell ref="G17:G18"/>
    <mergeCell ref="B8:N8"/>
    <mergeCell ref="B19:K19"/>
    <mergeCell ref="B21:K21"/>
    <mergeCell ref="B24:K24"/>
    <mergeCell ref="B27:K27"/>
    <mergeCell ref="A32:K32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B35:K35"/>
    <mergeCell ref="A40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50:J50"/>
    <mergeCell ref="B52:J52"/>
    <mergeCell ref="B43:J43"/>
    <mergeCell ref="A47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J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34" workbookViewId="0">
      <selection activeCell="G42" sqref="G42"/>
    </sheetView>
  </sheetViews>
  <sheetFormatPr defaultRowHeight="15"/>
  <cols>
    <col min="2" max="2" width="23.140625" customWidth="1"/>
    <col min="3" max="3" width="12.5703125" customWidth="1"/>
    <col min="4" max="4" width="12.42578125" customWidth="1"/>
    <col min="6" max="6" width="13.7109375" customWidth="1"/>
    <col min="7" max="7" width="15.7109375" customWidth="1"/>
    <col min="11" max="11" width="12" customWidth="1"/>
  </cols>
  <sheetData>
    <row r="1" spans="1:14" ht="1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3"/>
      <c r="M1" s="53"/>
      <c r="N1" s="53"/>
    </row>
    <row r="2" spans="1:14" ht="15.7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54"/>
      <c r="M2" s="54"/>
      <c r="N2" s="54"/>
    </row>
    <row r="3" spans="1:14" ht="21.75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6</v>
      </c>
      <c r="I3" s="79"/>
      <c r="J3" s="79"/>
      <c r="K3" s="79" t="s">
        <v>7</v>
      </c>
      <c r="L3" s="55"/>
      <c r="M3" s="55"/>
      <c r="N3" s="55"/>
    </row>
    <row r="4" spans="1:14" ht="21.75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9"/>
    </row>
    <row r="5" spans="1:14">
      <c r="A5" s="36"/>
      <c r="B5" s="87" t="s">
        <v>12</v>
      </c>
      <c r="C5" s="87"/>
      <c r="D5" s="87"/>
      <c r="E5" s="87"/>
      <c r="F5" s="87"/>
      <c r="G5" s="87"/>
      <c r="H5" s="87"/>
      <c r="I5" s="87"/>
      <c r="J5" s="87"/>
      <c r="K5" s="87"/>
      <c r="L5" s="61"/>
      <c r="M5" s="61"/>
      <c r="N5" s="61"/>
    </row>
    <row r="6" spans="1:14">
      <c r="A6" s="65">
        <v>3</v>
      </c>
      <c r="B6" s="56" t="s">
        <v>100</v>
      </c>
      <c r="C6" s="52" t="s">
        <v>18</v>
      </c>
      <c r="D6" s="52">
        <v>54.9</v>
      </c>
      <c r="E6" s="52">
        <v>1.1950000000000001</v>
      </c>
      <c r="F6" s="52" t="s">
        <v>33</v>
      </c>
      <c r="G6" s="46" t="s">
        <v>42</v>
      </c>
      <c r="H6" s="44">
        <v>47.5</v>
      </c>
      <c r="I6" s="44">
        <v>47.5</v>
      </c>
      <c r="J6" s="43">
        <v>47.5</v>
      </c>
      <c r="K6" s="52">
        <v>2838.125</v>
      </c>
      <c r="L6" s="36"/>
      <c r="M6" s="36"/>
      <c r="N6" s="36"/>
    </row>
    <row r="7" spans="1:14">
      <c r="A7" s="65">
        <v>2</v>
      </c>
      <c r="B7" s="52" t="s">
        <v>101</v>
      </c>
      <c r="C7" s="52" t="s">
        <v>18</v>
      </c>
      <c r="D7" s="52">
        <v>55.75</v>
      </c>
      <c r="E7" s="52">
        <v>1.1816</v>
      </c>
      <c r="F7" s="52" t="s">
        <v>19</v>
      </c>
      <c r="G7" s="52" t="s">
        <v>103</v>
      </c>
      <c r="H7" s="43">
        <v>50</v>
      </c>
      <c r="I7" s="44">
        <v>52.5</v>
      </c>
      <c r="J7" s="44">
        <v>52.5</v>
      </c>
      <c r="K7" s="52">
        <v>2954</v>
      </c>
      <c r="L7" s="36"/>
      <c r="M7" s="36"/>
      <c r="N7" s="36"/>
    </row>
    <row r="8" spans="1:14">
      <c r="A8" s="65">
        <v>1</v>
      </c>
      <c r="B8" s="52" t="s">
        <v>102</v>
      </c>
      <c r="C8" s="52" t="s">
        <v>18</v>
      </c>
      <c r="D8" s="52">
        <v>59</v>
      </c>
      <c r="E8" s="52">
        <v>1.1294999999999999</v>
      </c>
      <c r="F8" s="52" t="s">
        <v>33</v>
      </c>
      <c r="G8" s="52" t="s">
        <v>42</v>
      </c>
      <c r="H8" s="43">
        <v>75</v>
      </c>
      <c r="I8" s="43">
        <v>80</v>
      </c>
      <c r="J8" s="44">
        <v>82.2</v>
      </c>
      <c r="K8" s="52">
        <v>4518</v>
      </c>
      <c r="L8" s="36"/>
      <c r="M8" s="36"/>
      <c r="N8" s="36"/>
    </row>
    <row r="9" spans="1:14">
      <c r="A9" s="65"/>
      <c r="B9" s="98" t="s">
        <v>22</v>
      </c>
      <c r="C9" s="98"/>
      <c r="D9" s="98"/>
      <c r="E9" s="98"/>
      <c r="F9" s="98"/>
      <c r="G9" s="98"/>
      <c r="H9" s="98"/>
      <c r="I9" s="98"/>
      <c r="J9" s="98"/>
      <c r="K9" s="98"/>
      <c r="L9" s="61"/>
      <c r="M9" s="61"/>
      <c r="N9" s="61"/>
    </row>
    <row r="10" spans="1:14">
      <c r="A10" s="65">
        <v>1</v>
      </c>
      <c r="B10" s="52" t="s">
        <v>104</v>
      </c>
      <c r="C10" s="52" t="s">
        <v>18</v>
      </c>
      <c r="D10" s="52">
        <v>65.099999999999994</v>
      </c>
      <c r="E10" s="52">
        <v>1.0479000000000001</v>
      </c>
      <c r="F10" s="52" t="s">
        <v>33</v>
      </c>
      <c r="G10" s="52" t="s">
        <v>42</v>
      </c>
      <c r="H10" s="43">
        <v>65</v>
      </c>
      <c r="I10" s="44">
        <v>70</v>
      </c>
      <c r="J10" s="44">
        <v>70</v>
      </c>
      <c r="K10" s="52">
        <v>3405.6750000000002</v>
      </c>
      <c r="L10" s="36"/>
      <c r="M10" s="36"/>
      <c r="N10" s="36"/>
    </row>
    <row r="11" spans="1:14">
      <c r="A11" s="65"/>
      <c r="B11" s="98" t="s">
        <v>51</v>
      </c>
      <c r="C11" s="98"/>
      <c r="D11" s="98"/>
      <c r="E11" s="98"/>
      <c r="F11" s="98"/>
      <c r="G11" s="98"/>
      <c r="H11" s="98"/>
      <c r="I11" s="98"/>
      <c r="J11" s="98"/>
      <c r="K11" s="98"/>
      <c r="L11" s="61"/>
      <c r="M11" s="61"/>
      <c r="N11" s="61"/>
    </row>
    <row r="12" spans="1:14">
      <c r="A12" s="65">
        <v>1</v>
      </c>
      <c r="B12" s="52" t="s">
        <v>105</v>
      </c>
      <c r="C12" s="52" t="s">
        <v>18</v>
      </c>
      <c r="D12" s="52">
        <v>90</v>
      </c>
      <c r="E12" s="52">
        <v>0.86409999999999998</v>
      </c>
      <c r="F12" s="52" t="s">
        <v>33</v>
      </c>
      <c r="G12" s="52" t="s">
        <v>42</v>
      </c>
      <c r="H12" s="43">
        <v>50</v>
      </c>
      <c r="I12" s="43">
        <v>55</v>
      </c>
      <c r="J12" s="43">
        <v>57.5</v>
      </c>
      <c r="K12" s="52">
        <v>2484.2874999999999</v>
      </c>
      <c r="L12" s="36"/>
      <c r="M12" s="36"/>
      <c r="N12" s="36"/>
    </row>
    <row r="13" spans="1:14">
      <c r="A13" s="65"/>
      <c r="B13" s="98" t="s">
        <v>43</v>
      </c>
      <c r="C13" s="98"/>
      <c r="D13" s="98"/>
      <c r="E13" s="98"/>
      <c r="F13" s="98"/>
      <c r="G13" s="98"/>
      <c r="H13" s="98"/>
      <c r="I13" s="98"/>
      <c r="J13" s="98"/>
      <c r="K13" s="98"/>
      <c r="L13" s="61"/>
      <c r="M13" s="61"/>
      <c r="N13" s="61"/>
    </row>
    <row r="14" spans="1:14">
      <c r="A14" s="65">
        <v>3</v>
      </c>
      <c r="B14" s="50" t="s">
        <v>106</v>
      </c>
      <c r="C14" s="52" t="s">
        <v>18</v>
      </c>
      <c r="D14" s="52">
        <v>75</v>
      </c>
      <c r="E14" s="52">
        <v>0.71260000000000001</v>
      </c>
      <c r="F14" s="52" t="s">
        <v>16</v>
      </c>
      <c r="G14" s="52" t="s">
        <v>40</v>
      </c>
      <c r="H14" s="43">
        <v>135</v>
      </c>
      <c r="I14" s="44">
        <v>140</v>
      </c>
      <c r="J14" s="44">
        <v>140</v>
      </c>
      <c r="K14" s="52">
        <v>4810.05</v>
      </c>
      <c r="L14" s="36"/>
      <c r="M14" s="36"/>
      <c r="N14" s="36"/>
    </row>
    <row r="15" spans="1:14">
      <c r="A15" s="65">
        <v>2</v>
      </c>
      <c r="B15" s="52" t="s">
        <v>107</v>
      </c>
      <c r="C15" s="52" t="s">
        <v>18</v>
      </c>
      <c r="D15" s="52">
        <v>79.099999999999994</v>
      </c>
      <c r="E15" s="52">
        <v>0.68759999999999999</v>
      </c>
      <c r="F15" s="52" t="s">
        <v>19</v>
      </c>
      <c r="G15" s="52" t="s">
        <v>23</v>
      </c>
      <c r="H15" s="43">
        <v>135</v>
      </c>
      <c r="I15" s="43">
        <v>140</v>
      </c>
      <c r="J15" s="43">
        <v>145</v>
      </c>
      <c r="K15" s="52">
        <v>4985.1000000000004</v>
      </c>
      <c r="L15" s="36"/>
      <c r="M15" s="36"/>
      <c r="N15" s="36"/>
    </row>
    <row r="16" spans="1:14">
      <c r="A16" s="65">
        <v>1</v>
      </c>
      <c r="B16" s="50" t="s">
        <v>108</v>
      </c>
      <c r="C16" s="52" t="s">
        <v>18</v>
      </c>
      <c r="D16" s="52">
        <v>78.55</v>
      </c>
      <c r="E16" s="52">
        <v>0.69099999999999995</v>
      </c>
      <c r="F16" s="52" t="s">
        <v>33</v>
      </c>
      <c r="G16" s="52" t="s">
        <v>47</v>
      </c>
      <c r="H16" s="43">
        <v>155</v>
      </c>
      <c r="I16" s="44">
        <v>162.5</v>
      </c>
      <c r="J16" s="44">
        <v>162.5</v>
      </c>
      <c r="K16" s="52">
        <v>5355.25</v>
      </c>
      <c r="L16" s="36"/>
      <c r="M16" s="36"/>
      <c r="N16" s="36"/>
    </row>
    <row r="17" spans="1:14">
      <c r="A17" s="65"/>
      <c r="B17" s="98" t="s">
        <v>51</v>
      </c>
      <c r="C17" s="98"/>
      <c r="D17" s="98"/>
      <c r="E17" s="98"/>
      <c r="F17" s="98"/>
      <c r="G17" s="98"/>
      <c r="H17" s="98"/>
      <c r="I17" s="98"/>
      <c r="J17" s="98"/>
      <c r="K17" s="98"/>
      <c r="L17" s="61"/>
      <c r="M17" s="61"/>
      <c r="N17" s="61"/>
    </row>
    <row r="18" spans="1:14">
      <c r="A18" s="65">
        <v>1</v>
      </c>
      <c r="B18" s="50" t="s">
        <v>110</v>
      </c>
      <c r="C18" s="52" t="s">
        <v>109</v>
      </c>
      <c r="D18" s="52">
        <v>88.9</v>
      </c>
      <c r="E18" s="52">
        <v>0.64239999999999997</v>
      </c>
      <c r="F18" s="52" t="s">
        <v>50</v>
      </c>
      <c r="G18" s="52" t="s">
        <v>23</v>
      </c>
      <c r="H18" s="43">
        <v>140</v>
      </c>
      <c r="I18" s="44">
        <v>150</v>
      </c>
      <c r="J18" s="44">
        <v>155</v>
      </c>
      <c r="K18" s="52">
        <v>4496.8</v>
      </c>
      <c r="L18" s="36"/>
      <c r="M18" s="36"/>
      <c r="N18" s="36"/>
    </row>
    <row r="19" spans="1:14">
      <c r="A19" s="65"/>
      <c r="B19" s="26" t="s">
        <v>111</v>
      </c>
      <c r="C19" s="52" t="s">
        <v>18</v>
      </c>
      <c r="D19" s="52">
        <v>86.25</v>
      </c>
      <c r="E19" s="52">
        <v>0.6532</v>
      </c>
      <c r="F19" s="52" t="s">
        <v>126</v>
      </c>
      <c r="G19" s="52" t="s">
        <v>127</v>
      </c>
      <c r="H19" s="43">
        <v>90</v>
      </c>
      <c r="I19" s="44">
        <v>100</v>
      </c>
      <c r="J19" s="44">
        <v>100</v>
      </c>
      <c r="K19" s="52">
        <v>2939.4</v>
      </c>
      <c r="L19" s="36"/>
      <c r="M19" s="36"/>
      <c r="N19" s="36"/>
    </row>
    <row r="20" spans="1:14">
      <c r="A20" s="65">
        <v>1</v>
      </c>
      <c r="B20" s="47" t="s">
        <v>113</v>
      </c>
      <c r="C20" s="52" t="s">
        <v>18</v>
      </c>
      <c r="D20" s="52">
        <v>87</v>
      </c>
      <c r="E20" s="52">
        <v>0.64990000000000003</v>
      </c>
      <c r="F20" s="52" t="s">
        <v>16</v>
      </c>
      <c r="G20" s="46" t="s">
        <v>40</v>
      </c>
      <c r="H20" s="44">
        <v>150</v>
      </c>
      <c r="I20" s="43">
        <v>150</v>
      </c>
      <c r="J20" s="44">
        <v>155</v>
      </c>
      <c r="K20" s="52">
        <v>4874.25</v>
      </c>
      <c r="L20" s="36"/>
      <c r="M20" s="36"/>
      <c r="N20" s="36"/>
    </row>
    <row r="21" spans="1:14">
      <c r="A21" s="65">
        <v>3</v>
      </c>
      <c r="B21" s="47" t="s">
        <v>114</v>
      </c>
      <c r="C21" s="52" t="s">
        <v>18</v>
      </c>
      <c r="D21" s="52">
        <v>87</v>
      </c>
      <c r="E21" s="52">
        <v>0.64990000000000003</v>
      </c>
      <c r="F21" s="52" t="s">
        <v>19</v>
      </c>
      <c r="G21" s="52"/>
      <c r="H21" s="43">
        <v>115</v>
      </c>
      <c r="I21" s="43">
        <v>125</v>
      </c>
      <c r="J21" s="44">
        <v>132.5</v>
      </c>
      <c r="K21" s="52">
        <v>4061.87</v>
      </c>
      <c r="L21" s="36"/>
      <c r="M21" s="36"/>
      <c r="N21" s="36"/>
    </row>
    <row r="22" spans="1:14">
      <c r="A22" s="65">
        <v>2</v>
      </c>
      <c r="B22" s="47" t="s">
        <v>115</v>
      </c>
      <c r="C22" s="52" t="s">
        <v>18</v>
      </c>
      <c r="D22" s="52">
        <v>87.4</v>
      </c>
      <c r="E22" s="52">
        <v>0.64829999999999999</v>
      </c>
      <c r="F22" s="52" t="s">
        <v>19</v>
      </c>
      <c r="G22" s="52"/>
      <c r="H22" s="43">
        <v>120</v>
      </c>
      <c r="I22" s="43">
        <v>135</v>
      </c>
      <c r="J22" s="44">
        <v>145</v>
      </c>
      <c r="K22" s="52">
        <v>4376.0249999999996</v>
      </c>
      <c r="L22" s="36"/>
      <c r="M22" s="36"/>
      <c r="N22" s="36"/>
    </row>
    <row r="23" spans="1:14">
      <c r="A23" s="65">
        <v>1</v>
      </c>
      <c r="B23" s="52" t="s">
        <v>112</v>
      </c>
      <c r="C23" s="52" t="s">
        <v>68</v>
      </c>
      <c r="D23" s="52">
        <v>90</v>
      </c>
      <c r="E23" s="52">
        <v>0.63839999999999997</v>
      </c>
      <c r="F23" s="52" t="s">
        <v>33</v>
      </c>
      <c r="G23" s="52" t="s">
        <v>42</v>
      </c>
      <c r="H23" s="43">
        <v>85</v>
      </c>
      <c r="I23" s="44">
        <v>90</v>
      </c>
      <c r="J23" s="44">
        <v>90</v>
      </c>
      <c r="K23" s="52">
        <v>2713.2</v>
      </c>
      <c r="L23" s="36"/>
      <c r="M23" s="36"/>
      <c r="N23" s="36"/>
    </row>
    <row r="24" spans="1:14">
      <c r="A24" s="65"/>
      <c r="B24" s="98" t="s">
        <v>59</v>
      </c>
      <c r="C24" s="98"/>
      <c r="D24" s="98"/>
      <c r="E24" s="98"/>
      <c r="F24" s="98"/>
      <c r="G24" s="98"/>
      <c r="H24" s="98"/>
      <c r="I24" s="98"/>
      <c r="J24" s="98"/>
      <c r="K24" s="98"/>
      <c r="L24" s="61"/>
      <c r="M24" s="61"/>
      <c r="N24" s="61"/>
    </row>
    <row r="25" spans="1:14">
      <c r="A25" s="65">
        <v>1</v>
      </c>
      <c r="B25" s="47" t="s">
        <v>116</v>
      </c>
      <c r="C25" s="26" t="s">
        <v>109</v>
      </c>
      <c r="D25" s="52">
        <v>94.7</v>
      </c>
      <c r="E25" s="52">
        <v>0.62290000000000001</v>
      </c>
      <c r="F25" s="52" t="s">
        <v>19</v>
      </c>
      <c r="G25" s="46"/>
      <c r="H25" s="43">
        <v>135</v>
      </c>
      <c r="I25" s="43">
        <v>145</v>
      </c>
      <c r="J25" s="44">
        <v>150</v>
      </c>
      <c r="K25" s="52">
        <v>4516.0249999999996</v>
      </c>
      <c r="L25" s="36"/>
      <c r="M25" s="36"/>
      <c r="N25" s="36"/>
    </row>
    <row r="26" spans="1:14">
      <c r="A26" s="65">
        <v>1</v>
      </c>
      <c r="B26" s="50" t="s">
        <v>117</v>
      </c>
      <c r="C26" s="52" t="s">
        <v>18</v>
      </c>
      <c r="D26" s="52">
        <v>100</v>
      </c>
      <c r="E26" s="52">
        <v>0.60860000000000003</v>
      </c>
      <c r="F26" s="52" t="s">
        <v>33</v>
      </c>
      <c r="G26" s="46" t="s">
        <v>127</v>
      </c>
      <c r="H26" s="43">
        <v>155</v>
      </c>
      <c r="I26" s="43">
        <v>165</v>
      </c>
      <c r="J26" s="44">
        <v>180</v>
      </c>
      <c r="K26" s="52">
        <v>5020.95</v>
      </c>
      <c r="L26" s="36"/>
      <c r="M26" s="36"/>
      <c r="N26" s="36"/>
    </row>
    <row r="27" spans="1:14">
      <c r="A27" s="65"/>
      <c r="B27" s="98" t="s">
        <v>63</v>
      </c>
      <c r="C27" s="98"/>
      <c r="D27" s="98"/>
      <c r="E27" s="98"/>
      <c r="F27" s="98"/>
      <c r="G27" s="98"/>
      <c r="H27" s="98"/>
      <c r="I27" s="98"/>
      <c r="J27" s="98"/>
      <c r="K27" s="98"/>
      <c r="L27" s="61"/>
      <c r="M27" s="61"/>
      <c r="N27" s="61"/>
    </row>
    <row r="28" spans="1:14">
      <c r="A28" s="65">
        <v>2</v>
      </c>
      <c r="B28" s="50" t="s">
        <v>118</v>
      </c>
      <c r="C28" s="52" t="s">
        <v>18</v>
      </c>
      <c r="D28" s="52">
        <v>101</v>
      </c>
      <c r="E28" s="52">
        <v>0.60619999999999996</v>
      </c>
      <c r="F28" s="46" t="s">
        <v>16</v>
      </c>
      <c r="G28" s="46" t="s">
        <v>40</v>
      </c>
      <c r="H28" s="43">
        <v>150</v>
      </c>
      <c r="I28" s="43">
        <v>155</v>
      </c>
      <c r="J28" s="44">
        <v>160</v>
      </c>
      <c r="K28" s="52">
        <v>4698.05</v>
      </c>
      <c r="L28" s="36"/>
      <c r="M28" s="36"/>
      <c r="N28" s="36"/>
    </row>
    <row r="29" spans="1:14">
      <c r="A29" s="65">
        <v>1</v>
      </c>
      <c r="B29" s="52" t="s">
        <v>120</v>
      </c>
      <c r="C29" s="52" t="s">
        <v>121</v>
      </c>
      <c r="D29" s="52">
        <v>105.4</v>
      </c>
      <c r="E29" s="52">
        <v>0.5968</v>
      </c>
      <c r="F29" s="52" t="s">
        <v>33</v>
      </c>
      <c r="G29" s="52" t="s">
        <v>42</v>
      </c>
      <c r="H29" s="43">
        <v>85</v>
      </c>
      <c r="I29" s="43">
        <v>90</v>
      </c>
      <c r="J29" s="44">
        <v>95</v>
      </c>
      <c r="K29" s="52">
        <v>2685.6</v>
      </c>
      <c r="L29" s="36"/>
      <c r="M29" s="36"/>
      <c r="N29" s="36"/>
    </row>
    <row r="30" spans="1:14">
      <c r="A30" s="36"/>
      <c r="B30" s="98" t="s">
        <v>70</v>
      </c>
      <c r="C30" s="98"/>
      <c r="D30" s="98"/>
      <c r="E30" s="98"/>
      <c r="F30" s="98"/>
      <c r="G30" s="98"/>
      <c r="H30" s="98"/>
      <c r="I30" s="98"/>
      <c r="J30" s="98"/>
      <c r="K30" s="98"/>
      <c r="L30" s="36"/>
      <c r="M30" s="36"/>
      <c r="N30" s="36"/>
    </row>
    <row r="31" spans="1:14">
      <c r="A31" s="65">
        <v>1</v>
      </c>
      <c r="B31" s="47" t="s">
        <v>119</v>
      </c>
      <c r="C31" s="26" t="s">
        <v>18</v>
      </c>
      <c r="D31" s="52">
        <v>115</v>
      </c>
      <c r="E31" s="52">
        <v>0.58109999999999995</v>
      </c>
      <c r="F31" s="46" t="s">
        <v>16</v>
      </c>
      <c r="G31" s="46" t="s">
        <v>40</v>
      </c>
      <c r="H31" s="43">
        <v>185</v>
      </c>
      <c r="I31" s="43">
        <v>190</v>
      </c>
      <c r="J31" s="43">
        <v>200</v>
      </c>
      <c r="K31" s="52">
        <v>5811</v>
      </c>
      <c r="L31" s="36"/>
      <c r="M31" s="36"/>
      <c r="N31" s="36"/>
    </row>
    <row r="32" spans="1:14" ht="18">
      <c r="A32" s="36"/>
      <c r="B32" s="62" t="s">
        <v>72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>
      <c r="A34" s="36"/>
      <c r="B34" s="63" t="s">
        <v>122</v>
      </c>
      <c r="C34" s="36"/>
      <c r="D34" s="36"/>
      <c r="E34" s="36"/>
      <c r="F34" s="36"/>
    </row>
    <row r="35" spans="1:14">
      <c r="A35" s="36"/>
      <c r="B35" s="86" t="s">
        <v>74</v>
      </c>
      <c r="C35" s="86"/>
      <c r="D35" s="86"/>
      <c r="E35" s="86"/>
      <c r="F35" s="86"/>
    </row>
    <row r="36" spans="1:14">
      <c r="A36" s="65">
        <v>1</v>
      </c>
      <c r="B36" s="42" t="s">
        <v>102</v>
      </c>
      <c r="C36" s="38" t="s">
        <v>75</v>
      </c>
      <c r="D36" s="41">
        <v>60</v>
      </c>
      <c r="E36" s="38">
        <v>80</v>
      </c>
      <c r="F36" s="40">
        <v>4518</v>
      </c>
    </row>
    <row r="37" spans="1:14">
      <c r="A37" s="65">
        <v>2</v>
      </c>
      <c r="B37" s="40" t="s">
        <v>123</v>
      </c>
      <c r="C37" s="38" t="s">
        <v>75</v>
      </c>
      <c r="D37" s="41">
        <v>70</v>
      </c>
      <c r="E37" s="40">
        <v>65</v>
      </c>
      <c r="F37" s="40">
        <v>3405.6750000000002</v>
      </c>
    </row>
    <row r="38" spans="1:14">
      <c r="A38" s="65">
        <v>3</v>
      </c>
      <c r="B38" s="42" t="s">
        <v>101</v>
      </c>
      <c r="C38" s="38" t="s">
        <v>75</v>
      </c>
      <c r="D38" s="41">
        <v>60</v>
      </c>
      <c r="E38" s="40">
        <v>50</v>
      </c>
      <c r="F38" s="40">
        <v>2954</v>
      </c>
    </row>
    <row r="39" spans="1:14">
      <c r="A39" s="65"/>
      <c r="B39" s="36"/>
      <c r="C39" s="36"/>
      <c r="D39" s="36"/>
      <c r="E39" s="36"/>
      <c r="F39" s="36"/>
    </row>
    <row r="40" spans="1:14">
      <c r="A40" s="65"/>
      <c r="B40" s="63" t="s">
        <v>73</v>
      </c>
      <c r="C40" s="36"/>
      <c r="D40" s="36"/>
      <c r="E40" s="36"/>
      <c r="F40" s="36"/>
    </row>
    <row r="41" spans="1:14">
      <c r="A41" s="65"/>
      <c r="B41" s="86" t="s">
        <v>74</v>
      </c>
      <c r="C41" s="86"/>
      <c r="D41" s="86"/>
      <c r="E41" s="86"/>
      <c r="F41" s="86"/>
    </row>
    <row r="42" spans="1:14">
      <c r="A42" s="65">
        <v>1</v>
      </c>
      <c r="B42" s="42" t="s">
        <v>124</v>
      </c>
      <c r="C42" s="38" t="s">
        <v>75</v>
      </c>
      <c r="D42" s="41">
        <v>115</v>
      </c>
      <c r="E42" s="38">
        <v>200</v>
      </c>
      <c r="F42" s="40">
        <v>5811</v>
      </c>
    </row>
    <row r="43" spans="1:14">
      <c r="A43" s="65">
        <v>2</v>
      </c>
      <c r="B43" s="40" t="s">
        <v>125</v>
      </c>
      <c r="C43" s="38" t="s">
        <v>75</v>
      </c>
      <c r="D43" s="41">
        <v>80</v>
      </c>
      <c r="E43" s="40">
        <v>155</v>
      </c>
      <c r="F43" s="40">
        <v>5355.25</v>
      </c>
    </row>
    <row r="44" spans="1:14">
      <c r="A44" s="65">
        <v>3</v>
      </c>
      <c r="B44" s="24" t="s">
        <v>117</v>
      </c>
      <c r="C44" s="38" t="s">
        <v>75</v>
      </c>
      <c r="D44" s="41">
        <v>100</v>
      </c>
      <c r="E44" s="40">
        <v>165</v>
      </c>
      <c r="F44" s="40">
        <v>5020.95</v>
      </c>
    </row>
    <row r="45" spans="1:14">
      <c r="A45" s="36"/>
      <c r="B45" s="36"/>
      <c r="C45" s="36"/>
      <c r="D45" s="36"/>
      <c r="E45" s="36"/>
      <c r="F45" s="36"/>
    </row>
    <row r="46" spans="1:14">
      <c r="A46" s="36"/>
      <c r="B46" s="36"/>
      <c r="C46" s="36"/>
      <c r="D46" s="36"/>
      <c r="E46" s="36"/>
      <c r="F46" s="36"/>
    </row>
  </sheetData>
  <mergeCells count="20">
    <mergeCell ref="B35:F35"/>
    <mergeCell ref="B41:F41"/>
    <mergeCell ref="B5:K5"/>
    <mergeCell ref="B9:K9"/>
    <mergeCell ref="B27:K27"/>
    <mergeCell ref="B24:K24"/>
    <mergeCell ref="B17:K17"/>
    <mergeCell ref="B13:K13"/>
    <mergeCell ref="B11:K11"/>
    <mergeCell ref="B30:K30"/>
    <mergeCell ref="F3:F4"/>
    <mergeCell ref="G3:G4"/>
    <mergeCell ref="H3:J3"/>
    <mergeCell ref="K3:K4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13" workbookViewId="0">
      <selection activeCell="C15" sqref="C15"/>
    </sheetView>
  </sheetViews>
  <sheetFormatPr defaultRowHeight="15"/>
  <cols>
    <col min="2" max="2" width="23.140625" customWidth="1"/>
    <col min="3" max="3" width="12.5703125" customWidth="1"/>
    <col min="4" max="4" width="12.42578125" customWidth="1"/>
    <col min="6" max="6" width="16.5703125" customWidth="1"/>
    <col min="7" max="7" width="15.7109375" customWidth="1"/>
    <col min="11" max="11" width="12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4" ht="21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6</v>
      </c>
      <c r="I3" s="79"/>
      <c r="J3" s="79"/>
      <c r="K3" s="79" t="s">
        <v>7</v>
      </c>
    </row>
    <row r="4" spans="1:14" ht="18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9"/>
    </row>
    <row r="5" spans="1:14">
      <c r="A5" s="36"/>
      <c r="B5" s="87" t="s">
        <v>22</v>
      </c>
      <c r="C5" s="87"/>
      <c r="D5" s="87"/>
      <c r="E5" s="87"/>
      <c r="F5" s="87"/>
      <c r="G5" s="87"/>
      <c r="H5" s="87"/>
      <c r="I5" s="87"/>
      <c r="J5" s="87"/>
      <c r="K5" s="87"/>
      <c r="L5" s="61"/>
      <c r="M5" s="61"/>
      <c r="N5" s="61"/>
    </row>
    <row r="6" spans="1:14">
      <c r="A6" s="65">
        <v>1</v>
      </c>
      <c r="B6" s="50" t="s">
        <v>128</v>
      </c>
      <c r="C6" s="26" t="s">
        <v>25</v>
      </c>
      <c r="D6" s="52">
        <v>64.400000000000006</v>
      </c>
      <c r="E6" s="52">
        <v>0.8014</v>
      </c>
      <c r="F6" s="52" t="s">
        <v>50</v>
      </c>
      <c r="G6" s="46" t="s">
        <v>23</v>
      </c>
      <c r="H6" s="44">
        <v>50</v>
      </c>
      <c r="I6" s="43">
        <v>55</v>
      </c>
      <c r="J6" s="44">
        <v>57.5</v>
      </c>
      <c r="K6" s="52">
        <v>2203.85</v>
      </c>
      <c r="L6" s="36"/>
      <c r="M6" s="36"/>
      <c r="N6" s="36"/>
    </row>
    <row r="7" spans="1:14">
      <c r="A7" s="65"/>
      <c r="B7" s="98" t="s">
        <v>51</v>
      </c>
      <c r="C7" s="98"/>
      <c r="D7" s="98"/>
      <c r="E7" s="98"/>
      <c r="F7" s="98"/>
      <c r="G7" s="98"/>
      <c r="H7" s="98"/>
      <c r="I7" s="98"/>
      <c r="J7" s="98"/>
      <c r="K7" s="98"/>
      <c r="L7" s="61"/>
      <c r="M7" s="61"/>
      <c r="N7" s="61"/>
    </row>
    <row r="8" spans="1:14">
      <c r="A8" s="65">
        <v>1</v>
      </c>
      <c r="B8" s="47" t="s">
        <v>129</v>
      </c>
      <c r="C8" s="47" t="s">
        <v>18</v>
      </c>
      <c r="D8" s="52">
        <v>86.6</v>
      </c>
      <c r="E8" s="52">
        <v>0.65149999999999997</v>
      </c>
      <c r="F8" s="46" t="s">
        <v>19</v>
      </c>
      <c r="G8" s="46"/>
      <c r="H8" s="43">
        <v>170</v>
      </c>
      <c r="I8" s="43">
        <v>175</v>
      </c>
      <c r="J8" s="44">
        <v>180</v>
      </c>
      <c r="K8" s="52">
        <v>5700.625</v>
      </c>
      <c r="L8" s="36"/>
      <c r="M8" s="36"/>
      <c r="N8" s="36"/>
    </row>
    <row r="9" spans="1:14">
      <c r="A9" s="65"/>
      <c r="B9" s="98" t="s">
        <v>59</v>
      </c>
      <c r="C9" s="98"/>
      <c r="D9" s="98"/>
      <c r="E9" s="98"/>
      <c r="F9" s="98"/>
      <c r="G9" s="98"/>
      <c r="H9" s="98"/>
      <c r="I9" s="98"/>
      <c r="J9" s="98"/>
      <c r="K9" s="98"/>
      <c r="L9" s="61"/>
      <c r="M9" s="61"/>
      <c r="N9" s="61"/>
    </row>
    <row r="10" spans="1:14">
      <c r="A10" s="65">
        <v>3</v>
      </c>
      <c r="B10" s="47" t="s">
        <v>130</v>
      </c>
      <c r="C10" s="46" t="s">
        <v>18</v>
      </c>
      <c r="D10" s="52">
        <v>94.2</v>
      </c>
      <c r="E10" s="52">
        <v>0.62439999999999996</v>
      </c>
      <c r="F10" s="46" t="s">
        <v>82</v>
      </c>
      <c r="G10" s="46" t="s">
        <v>29</v>
      </c>
      <c r="H10" s="43">
        <v>160</v>
      </c>
      <c r="I10" s="43">
        <v>165</v>
      </c>
      <c r="J10" s="44">
        <v>170</v>
      </c>
      <c r="K10" s="52">
        <v>5151.3</v>
      </c>
      <c r="L10" s="36"/>
      <c r="M10" s="36"/>
      <c r="N10" s="36"/>
    </row>
    <row r="11" spans="1:14">
      <c r="A11" s="65">
        <v>2</v>
      </c>
      <c r="B11" s="50" t="s">
        <v>131</v>
      </c>
      <c r="C11" s="46" t="s">
        <v>18</v>
      </c>
      <c r="D11" s="52">
        <v>97.4</v>
      </c>
      <c r="E11" s="52">
        <v>0.61519999999999997</v>
      </c>
      <c r="F11" s="46" t="s">
        <v>33</v>
      </c>
      <c r="G11" s="46"/>
      <c r="H11" s="43">
        <v>160</v>
      </c>
      <c r="I11" s="44">
        <v>170</v>
      </c>
      <c r="J11" s="43">
        <v>170</v>
      </c>
      <c r="K11" s="52">
        <v>5229.2</v>
      </c>
      <c r="L11" s="36"/>
      <c r="M11" s="36"/>
      <c r="N11" s="36"/>
    </row>
    <row r="12" spans="1:14">
      <c r="A12" s="65">
        <v>1</v>
      </c>
      <c r="B12" s="58" t="s">
        <v>132</v>
      </c>
      <c r="C12" s="46" t="s">
        <v>18</v>
      </c>
      <c r="D12" s="52">
        <v>98.75</v>
      </c>
      <c r="E12" s="52">
        <v>0.61180000000000001</v>
      </c>
      <c r="F12" s="46" t="s">
        <v>16</v>
      </c>
      <c r="G12" s="46" t="s">
        <v>40</v>
      </c>
      <c r="H12" s="44">
        <v>165</v>
      </c>
      <c r="I12" s="43">
        <v>172.5</v>
      </c>
      <c r="J12" s="43">
        <v>177.5</v>
      </c>
      <c r="K12" s="52">
        <v>5429.73</v>
      </c>
      <c r="L12" s="36"/>
      <c r="M12" s="36"/>
      <c r="N12" s="36"/>
    </row>
    <row r="13" spans="1:14">
      <c r="A13" s="65"/>
      <c r="B13" s="98" t="s">
        <v>63</v>
      </c>
      <c r="C13" s="98"/>
      <c r="D13" s="98"/>
      <c r="E13" s="98"/>
      <c r="F13" s="98"/>
      <c r="G13" s="98"/>
      <c r="H13" s="98"/>
      <c r="I13" s="98"/>
      <c r="J13" s="98"/>
      <c r="K13" s="98"/>
      <c r="L13" s="61"/>
      <c r="M13" s="61"/>
      <c r="N13" s="61"/>
    </row>
    <row r="14" spans="1:14">
      <c r="A14" s="65">
        <v>2</v>
      </c>
      <c r="B14" s="50" t="s">
        <v>133</v>
      </c>
      <c r="C14" s="26" t="s">
        <v>18</v>
      </c>
      <c r="D14" s="52">
        <v>103</v>
      </c>
      <c r="E14" s="52">
        <v>0.60170000000000001</v>
      </c>
      <c r="F14" s="46" t="s">
        <v>33</v>
      </c>
      <c r="G14" s="46" t="s">
        <v>127</v>
      </c>
      <c r="H14" s="43">
        <v>120</v>
      </c>
      <c r="I14" s="43">
        <v>135</v>
      </c>
      <c r="J14" s="44">
        <v>145</v>
      </c>
      <c r="K14" s="52">
        <v>4061.47</v>
      </c>
      <c r="L14" s="36"/>
      <c r="M14" s="36"/>
      <c r="N14" s="36"/>
    </row>
    <row r="15" spans="1:14">
      <c r="A15" s="65">
        <v>1</v>
      </c>
      <c r="B15" s="47" t="s">
        <v>134</v>
      </c>
      <c r="C15" s="47" t="s">
        <v>18</v>
      </c>
      <c r="D15" s="52">
        <v>105.6</v>
      </c>
      <c r="E15" s="52">
        <v>0.59640000000000004</v>
      </c>
      <c r="F15" s="46" t="s">
        <v>50</v>
      </c>
      <c r="G15" s="46" t="s">
        <v>23</v>
      </c>
      <c r="H15" s="43">
        <v>190</v>
      </c>
      <c r="I15" s="43">
        <v>200</v>
      </c>
      <c r="J15" s="44">
        <v>207.5</v>
      </c>
      <c r="K15" s="52">
        <v>5964</v>
      </c>
      <c r="L15" s="36"/>
      <c r="M15" s="36"/>
      <c r="N15" s="36"/>
    </row>
    <row r="16" spans="1:14">
      <c r="A16" s="65">
        <v>1</v>
      </c>
      <c r="B16" s="50" t="s">
        <v>135</v>
      </c>
      <c r="C16" s="46" t="s">
        <v>136</v>
      </c>
      <c r="D16" s="52">
        <v>109.7</v>
      </c>
      <c r="E16" s="52">
        <v>0.58899999999999997</v>
      </c>
      <c r="F16" s="46" t="s">
        <v>50</v>
      </c>
      <c r="G16" s="46" t="s">
        <v>23</v>
      </c>
      <c r="H16" s="44">
        <v>150</v>
      </c>
      <c r="I16" s="43">
        <v>160</v>
      </c>
      <c r="J16" s="43">
        <v>170</v>
      </c>
      <c r="K16" s="52">
        <v>5006.5</v>
      </c>
      <c r="L16" s="36"/>
      <c r="M16" s="36"/>
      <c r="N16" s="36"/>
    </row>
    <row r="19" spans="1:6" ht="18">
      <c r="A19" s="36"/>
      <c r="B19" s="62" t="s">
        <v>72</v>
      </c>
      <c r="C19" s="36"/>
      <c r="D19" s="36"/>
      <c r="E19" s="36"/>
      <c r="F19" s="36"/>
    </row>
    <row r="20" spans="1:6">
      <c r="A20" s="36"/>
      <c r="B20" s="36"/>
      <c r="C20" s="36"/>
      <c r="D20" s="36"/>
      <c r="E20" s="36"/>
      <c r="F20" s="36"/>
    </row>
    <row r="21" spans="1:6">
      <c r="A21" s="36"/>
      <c r="B21" s="63" t="s">
        <v>73</v>
      </c>
      <c r="C21" s="36"/>
      <c r="D21" s="36"/>
      <c r="E21" s="36"/>
      <c r="F21" s="36"/>
    </row>
    <row r="22" spans="1:6">
      <c r="A22" s="36"/>
      <c r="B22" s="86" t="s">
        <v>74</v>
      </c>
      <c r="C22" s="86"/>
      <c r="D22" s="86"/>
      <c r="E22" s="86"/>
      <c r="F22" s="86"/>
    </row>
    <row r="23" spans="1:6">
      <c r="A23" s="59">
        <v>1</v>
      </c>
      <c r="B23" s="42" t="s">
        <v>134</v>
      </c>
      <c r="C23" s="38" t="s">
        <v>75</v>
      </c>
      <c r="D23" s="41">
        <v>110</v>
      </c>
      <c r="E23" s="38">
        <v>200</v>
      </c>
      <c r="F23" s="40">
        <v>5964</v>
      </c>
    </row>
    <row r="24" spans="1:6">
      <c r="A24" s="59">
        <v>2</v>
      </c>
      <c r="B24" s="40" t="s">
        <v>137</v>
      </c>
      <c r="C24" s="38" t="s">
        <v>75</v>
      </c>
      <c r="D24" s="41">
        <v>90</v>
      </c>
      <c r="E24" s="40">
        <v>175</v>
      </c>
      <c r="F24" s="40">
        <v>5700.625</v>
      </c>
    </row>
    <row r="25" spans="1:6">
      <c r="A25" s="60">
        <v>3</v>
      </c>
      <c r="B25" s="42" t="s">
        <v>138</v>
      </c>
      <c r="C25" s="38" t="s">
        <v>75</v>
      </c>
      <c r="D25" s="41">
        <v>100</v>
      </c>
      <c r="E25" s="40">
        <v>177.5</v>
      </c>
      <c r="F25" s="40">
        <v>5429.73</v>
      </c>
    </row>
    <row r="26" spans="1:6">
      <c r="A26" s="36"/>
      <c r="B26" s="36"/>
      <c r="C26" s="36"/>
      <c r="D26" s="36"/>
      <c r="E26" s="36"/>
      <c r="F26" s="36"/>
    </row>
    <row r="27" spans="1:6">
      <c r="A27" s="36"/>
      <c r="B27" s="36"/>
      <c r="C27" s="36"/>
      <c r="D27" s="36"/>
      <c r="E27" s="36"/>
      <c r="F27" s="36"/>
    </row>
  </sheetData>
  <mergeCells count="15">
    <mergeCell ref="B22:F22"/>
    <mergeCell ref="B5:K5"/>
    <mergeCell ref="B7:K7"/>
    <mergeCell ref="B9:K9"/>
    <mergeCell ref="B13:K13"/>
    <mergeCell ref="A1:K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H25" sqref="H25"/>
    </sheetView>
  </sheetViews>
  <sheetFormatPr defaultRowHeight="15"/>
  <cols>
    <col min="2" max="2" width="23.140625" customWidth="1"/>
    <col min="3" max="3" width="13" customWidth="1"/>
    <col min="4" max="4" width="12.5703125" customWidth="1"/>
    <col min="6" max="6" width="14.85546875" customWidth="1"/>
    <col min="7" max="7" width="15.7109375" customWidth="1"/>
    <col min="8" max="8" width="14.42578125" customWidth="1"/>
    <col min="9" max="9" width="12.28515625" customWidth="1"/>
    <col min="10" max="10" width="11.140625" customWidth="1"/>
  </cols>
  <sheetData>
    <row r="1" spans="1:14" ht="1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53"/>
    </row>
    <row r="2" spans="1:14" ht="15.7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54"/>
    </row>
    <row r="3" spans="1:14" ht="24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8" t="s">
        <v>8</v>
      </c>
      <c r="I3" s="78" t="s">
        <v>9</v>
      </c>
      <c r="J3" s="79" t="s">
        <v>7</v>
      </c>
      <c r="K3" s="55"/>
    </row>
    <row r="4" spans="1:14" ht="24" customHeight="1" thickBot="1">
      <c r="A4" s="79"/>
      <c r="B4" s="79"/>
      <c r="C4" s="79"/>
      <c r="D4" s="81"/>
      <c r="E4" s="79"/>
      <c r="F4" s="79"/>
      <c r="G4" s="81"/>
      <c r="H4" s="78"/>
      <c r="I4" s="78"/>
      <c r="J4" s="79"/>
    </row>
    <row r="5" spans="1:14">
      <c r="B5" s="87" t="s">
        <v>227</v>
      </c>
      <c r="C5" s="87"/>
      <c r="D5" s="87"/>
      <c r="E5" s="87"/>
      <c r="F5" s="87"/>
      <c r="G5" s="87"/>
      <c r="H5" s="87"/>
      <c r="I5" s="87"/>
      <c r="J5" s="87"/>
      <c r="K5" s="61"/>
      <c r="L5" s="61"/>
      <c r="M5" s="61"/>
      <c r="N5" s="61"/>
    </row>
    <row r="6" spans="1:14">
      <c r="A6" s="65">
        <v>2</v>
      </c>
      <c r="B6" s="50" t="s">
        <v>139</v>
      </c>
      <c r="C6" s="46" t="s">
        <v>18</v>
      </c>
      <c r="D6" s="52">
        <v>97.1</v>
      </c>
      <c r="E6" s="52">
        <v>0.61609999999999998</v>
      </c>
      <c r="F6" s="52" t="s">
        <v>50</v>
      </c>
      <c r="G6" s="52" t="s">
        <v>23</v>
      </c>
      <c r="H6" s="52">
        <v>160</v>
      </c>
      <c r="I6" s="52">
        <v>8</v>
      </c>
      <c r="J6" s="52">
        <v>946.33</v>
      </c>
      <c r="K6" s="36"/>
      <c r="L6" s="36"/>
      <c r="M6" s="36"/>
      <c r="N6" s="36"/>
    </row>
    <row r="7" spans="1:14">
      <c r="A7" s="65">
        <v>1</v>
      </c>
      <c r="B7" s="52" t="s">
        <v>141</v>
      </c>
      <c r="C7" s="46" t="s">
        <v>18</v>
      </c>
      <c r="D7" s="52">
        <v>95.6</v>
      </c>
      <c r="E7" s="52">
        <v>0.62029999999999996</v>
      </c>
      <c r="F7" s="52" t="s">
        <v>16</v>
      </c>
      <c r="G7" s="52" t="s">
        <v>143</v>
      </c>
      <c r="H7" s="52">
        <v>160</v>
      </c>
      <c r="I7" s="52">
        <v>8</v>
      </c>
      <c r="J7" s="52">
        <v>952.78</v>
      </c>
      <c r="K7" s="36"/>
      <c r="L7" s="36"/>
      <c r="M7" s="36"/>
      <c r="N7" s="36"/>
    </row>
    <row r="8" spans="1:14">
      <c r="A8" s="65">
        <v>3</v>
      </c>
      <c r="B8" s="50" t="s">
        <v>140</v>
      </c>
      <c r="C8" s="46" t="s">
        <v>18</v>
      </c>
      <c r="D8" s="52">
        <v>95.7</v>
      </c>
      <c r="E8" s="52">
        <v>0.62</v>
      </c>
      <c r="F8" s="52" t="s">
        <v>16</v>
      </c>
      <c r="G8" s="52" t="s">
        <v>40</v>
      </c>
      <c r="H8" s="52">
        <v>160</v>
      </c>
      <c r="I8" s="52">
        <v>6</v>
      </c>
      <c r="J8" s="52">
        <v>714.24</v>
      </c>
      <c r="K8" s="36"/>
      <c r="L8" s="36"/>
      <c r="M8" s="36"/>
      <c r="N8" s="36"/>
    </row>
    <row r="9" spans="1:14">
      <c r="A9" s="65"/>
      <c r="B9" s="98" t="s">
        <v>245</v>
      </c>
      <c r="C9" s="98"/>
      <c r="D9" s="98"/>
      <c r="E9" s="98"/>
      <c r="F9" s="98"/>
      <c r="G9" s="98"/>
      <c r="H9" s="98"/>
      <c r="I9" s="98"/>
      <c r="J9" s="98"/>
      <c r="K9" s="61"/>
      <c r="L9" s="61"/>
      <c r="M9" s="61"/>
      <c r="N9" s="61"/>
    </row>
    <row r="10" spans="1:14">
      <c r="A10" s="65">
        <v>1</v>
      </c>
      <c r="B10" s="50" t="s">
        <v>142</v>
      </c>
      <c r="C10" s="52" t="s">
        <v>18</v>
      </c>
      <c r="D10" s="52">
        <v>114.1</v>
      </c>
      <c r="E10" s="52">
        <v>0.58230000000000004</v>
      </c>
      <c r="F10" s="52" t="s">
        <v>19</v>
      </c>
      <c r="G10" s="52" t="s">
        <v>92</v>
      </c>
      <c r="H10" s="52">
        <v>160</v>
      </c>
      <c r="I10" s="52">
        <v>16</v>
      </c>
      <c r="J10" s="52">
        <v>1937.89</v>
      </c>
      <c r="K10" s="36"/>
      <c r="L10" s="36"/>
      <c r="M10" s="36"/>
      <c r="N10" s="36"/>
    </row>
  </sheetData>
  <mergeCells count="13">
    <mergeCell ref="J3:J4"/>
    <mergeCell ref="A1:J2"/>
    <mergeCell ref="B5:J5"/>
    <mergeCell ref="B9:J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topLeftCell="A4" workbookViewId="0">
      <selection activeCell="F22" sqref="F22"/>
    </sheetView>
  </sheetViews>
  <sheetFormatPr defaultRowHeight="15"/>
  <cols>
    <col min="1" max="1" width="9.28515625" customWidth="1"/>
    <col min="2" max="2" width="22.85546875" customWidth="1"/>
    <col min="3" max="3" width="13" customWidth="1"/>
    <col min="4" max="4" width="12.5703125" customWidth="1"/>
    <col min="6" max="6" width="15.5703125" customWidth="1"/>
    <col min="7" max="7" width="15.7109375" customWidth="1"/>
    <col min="11" max="11" width="10.42578125" customWidth="1"/>
    <col min="12" max="12" width="12.28515625" customWidth="1"/>
    <col min="13" max="13" width="11.7109375" customWidth="1"/>
    <col min="14" max="14" width="12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30" customFormat="1" ht="21.75" thickBot="1">
      <c r="A3" s="93" t="s">
        <v>204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4" customHeight="1" thickBot="1">
      <c r="A4" s="79" t="s">
        <v>0</v>
      </c>
      <c r="B4" s="79" t="s">
        <v>1</v>
      </c>
      <c r="C4" s="82" t="s">
        <v>10</v>
      </c>
      <c r="D4" s="83" t="s">
        <v>2</v>
      </c>
      <c r="E4" s="79" t="s">
        <v>3</v>
      </c>
      <c r="F4" s="79" t="s">
        <v>4</v>
      </c>
      <c r="G4" s="80" t="s">
        <v>5</v>
      </c>
      <c r="H4" s="79" t="s">
        <v>6</v>
      </c>
      <c r="I4" s="79"/>
      <c r="J4" s="79"/>
      <c r="K4" s="78" t="s">
        <v>8</v>
      </c>
      <c r="L4" s="78" t="s">
        <v>9</v>
      </c>
      <c r="M4" s="76" t="s">
        <v>11</v>
      </c>
      <c r="N4" s="79" t="s">
        <v>7</v>
      </c>
    </row>
    <row r="5" spans="1:14" ht="21.75" customHeight="1" thickBot="1">
      <c r="A5" s="79"/>
      <c r="B5" s="79"/>
      <c r="C5" s="79"/>
      <c r="D5" s="81"/>
      <c r="E5" s="79"/>
      <c r="F5" s="79"/>
      <c r="G5" s="81"/>
      <c r="H5" s="2">
        <v>1</v>
      </c>
      <c r="I5" s="2">
        <v>2</v>
      </c>
      <c r="J5" s="2">
        <v>3</v>
      </c>
      <c r="K5" s="78"/>
      <c r="L5" s="78"/>
      <c r="M5" s="77"/>
      <c r="N5" s="79"/>
    </row>
    <row r="6" spans="1:14">
      <c r="A6" s="36"/>
      <c r="B6" s="75" t="s">
        <v>22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>
      <c r="A7" s="65">
        <v>1</v>
      </c>
      <c r="B7" s="50" t="s">
        <v>144</v>
      </c>
      <c r="C7" s="52" t="s">
        <v>146</v>
      </c>
      <c r="D7" s="48">
        <v>68.599999999999994</v>
      </c>
      <c r="E7" s="52">
        <v>0.76119999999999999</v>
      </c>
      <c r="F7" s="52" t="s">
        <v>50</v>
      </c>
      <c r="G7" s="52" t="s">
        <v>169</v>
      </c>
      <c r="H7" s="43">
        <v>45</v>
      </c>
      <c r="I7" s="43">
        <v>50</v>
      </c>
      <c r="J7" s="43">
        <v>55</v>
      </c>
      <c r="K7" s="52">
        <v>35</v>
      </c>
      <c r="L7" s="52">
        <v>44</v>
      </c>
      <c r="M7" s="52">
        <f>J7+L7</f>
        <v>99</v>
      </c>
      <c r="N7" s="52">
        <v>3324.1604000000002</v>
      </c>
    </row>
    <row r="8" spans="1:14">
      <c r="A8" s="65">
        <v>2</v>
      </c>
      <c r="B8" s="50" t="s">
        <v>145</v>
      </c>
      <c r="C8" s="52" t="s">
        <v>146</v>
      </c>
      <c r="D8" s="48">
        <v>68.599999999999994</v>
      </c>
      <c r="E8" s="52">
        <v>0.76119999999999999</v>
      </c>
      <c r="F8" s="52" t="s">
        <v>50</v>
      </c>
      <c r="G8" s="52" t="s">
        <v>169</v>
      </c>
      <c r="H8" s="43">
        <v>50</v>
      </c>
      <c r="I8" s="52">
        <v>0</v>
      </c>
      <c r="J8" s="52">
        <v>0</v>
      </c>
      <c r="K8" s="52">
        <v>35</v>
      </c>
      <c r="L8" s="52">
        <v>39</v>
      </c>
      <c r="M8" s="52">
        <f>H8+L8</f>
        <v>89</v>
      </c>
      <c r="N8" s="52">
        <v>2399.29</v>
      </c>
    </row>
    <row r="9" spans="1:14">
      <c r="A9" s="65"/>
      <c r="B9" s="75" t="s">
        <v>51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>
      <c r="A10" s="65">
        <v>2</v>
      </c>
      <c r="B10" s="52" t="s">
        <v>147</v>
      </c>
      <c r="C10" s="52" t="s">
        <v>18</v>
      </c>
      <c r="D10" s="48">
        <v>85.65</v>
      </c>
      <c r="E10" s="52">
        <v>0.65569999999999995</v>
      </c>
      <c r="F10" s="52" t="s">
        <v>82</v>
      </c>
      <c r="G10" s="52" t="s">
        <v>29</v>
      </c>
      <c r="H10" s="43">
        <v>70</v>
      </c>
      <c r="I10" s="52">
        <v>0</v>
      </c>
      <c r="J10" s="52">
        <v>0</v>
      </c>
      <c r="K10" s="52">
        <v>45</v>
      </c>
      <c r="L10" s="52">
        <v>31</v>
      </c>
      <c r="M10" s="52">
        <v>101</v>
      </c>
      <c r="N10" s="52">
        <v>3346.86</v>
      </c>
    </row>
    <row r="11" spans="1:14">
      <c r="A11" s="65">
        <v>1</v>
      </c>
      <c r="B11" s="50" t="s">
        <v>148</v>
      </c>
      <c r="C11" s="52" t="s">
        <v>18</v>
      </c>
      <c r="D11" s="48">
        <v>88</v>
      </c>
      <c r="E11" s="52">
        <v>0.64590000000000003</v>
      </c>
      <c r="F11" s="52" t="s">
        <v>50</v>
      </c>
      <c r="G11" s="52" t="s">
        <v>169</v>
      </c>
      <c r="H11" s="43">
        <v>80</v>
      </c>
      <c r="I11" s="43">
        <v>85</v>
      </c>
      <c r="J11" s="52">
        <v>0</v>
      </c>
      <c r="K11" s="52">
        <v>45</v>
      </c>
      <c r="L11" s="52">
        <v>55</v>
      </c>
      <c r="M11" s="52">
        <v>140</v>
      </c>
      <c r="N11" s="52">
        <v>4583.46</v>
      </c>
    </row>
    <row r="12" spans="1:14">
      <c r="A12" s="65"/>
      <c r="B12" s="75" t="s">
        <v>59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65">
        <v>2</v>
      </c>
      <c r="B13" s="50" t="s">
        <v>84</v>
      </c>
      <c r="C13" s="52" t="s">
        <v>18</v>
      </c>
      <c r="D13" s="48">
        <v>96.7</v>
      </c>
      <c r="E13" s="52">
        <v>0.61719999999999997</v>
      </c>
      <c r="F13" s="52" t="s">
        <v>33</v>
      </c>
      <c r="G13" s="52" t="s">
        <v>85</v>
      </c>
      <c r="H13" s="43">
        <v>95</v>
      </c>
      <c r="I13" s="52">
        <v>0</v>
      </c>
      <c r="J13" s="52">
        <v>0</v>
      </c>
      <c r="K13" s="52">
        <v>50</v>
      </c>
      <c r="L13" s="52">
        <v>33</v>
      </c>
      <c r="M13" s="52">
        <v>128</v>
      </c>
      <c r="N13" s="52">
        <v>4153.75</v>
      </c>
    </row>
    <row r="14" spans="1:14">
      <c r="A14" s="65">
        <v>1</v>
      </c>
      <c r="B14" s="50" t="s">
        <v>151</v>
      </c>
      <c r="C14" s="52" t="s">
        <v>18</v>
      </c>
      <c r="D14" s="48">
        <v>98.5</v>
      </c>
      <c r="E14" s="52">
        <v>0.61229999999999996</v>
      </c>
      <c r="F14" s="52" t="s">
        <v>19</v>
      </c>
      <c r="G14" s="52"/>
      <c r="H14" s="43">
        <v>100</v>
      </c>
      <c r="I14" s="43">
        <v>105</v>
      </c>
      <c r="J14" s="43">
        <v>110</v>
      </c>
      <c r="K14" s="52">
        <v>50</v>
      </c>
      <c r="L14" s="52">
        <v>30</v>
      </c>
      <c r="M14" s="52">
        <v>140</v>
      </c>
      <c r="N14" s="52">
        <v>4477.8599999999997</v>
      </c>
    </row>
    <row r="15" spans="1:1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8">
      <c r="A17" s="36"/>
      <c r="B17" s="62" t="s">
        <v>72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36"/>
      <c r="B19" s="63" t="s">
        <v>73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36"/>
      <c r="B20" s="86" t="s">
        <v>74</v>
      </c>
      <c r="C20" s="86"/>
      <c r="D20" s="86"/>
      <c r="E20" s="86"/>
      <c r="F20" s="86"/>
      <c r="G20" s="36"/>
      <c r="H20" s="36"/>
      <c r="I20" s="36"/>
      <c r="J20" s="36"/>
      <c r="K20" s="36"/>
      <c r="L20" s="36"/>
      <c r="M20" s="36"/>
      <c r="N20" s="36"/>
    </row>
    <row r="21" spans="1:14">
      <c r="A21" s="59">
        <v>1</v>
      </c>
      <c r="B21" s="38" t="s">
        <v>149</v>
      </c>
      <c r="C21" s="38" t="s">
        <v>75</v>
      </c>
      <c r="D21" s="41">
        <v>90</v>
      </c>
      <c r="E21" s="38">
        <v>140</v>
      </c>
      <c r="F21" s="40">
        <v>4583.46</v>
      </c>
      <c r="G21" s="36"/>
      <c r="H21" s="36"/>
      <c r="I21" s="36"/>
      <c r="J21" s="36"/>
      <c r="K21" s="36"/>
      <c r="L21" s="36"/>
      <c r="M21" s="36"/>
      <c r="N21" s="36"/>
    </row>
    <row r="22" spans="1:14">
      <c r="A22" s="59">
        <v>2</v>
      </c>
      <c r="B22" s="24" t="s">
        <v>150</v>
      </c>
      <c r="C22" s="38" t="s">
        <v>75</v>
      </c>
      <c r="D22" s="41">
        <v>100</v>
      </c>
      <c r="E22" s="40">
        <v>140</v>
      </c>
      <c r="F22" s="40">
        <v>4453.75</v>
      </c>
      <c r="G22" s="36"/>
      <c r="H22" s="36"/>
      <c r="I22" s="36"/>
      <c r="J22" s="36"/>
      <c r="K22" s="36"/>
      <c r="L22" s="36"/>
      <c r="M22" s="36"/>
      <c r="N22" s="36"/>
    </row>
    <row r="23" spans="1:14">
      <c r="A23" s="60">
        <v>3</v>
      </c>
      <c r="B23" s="24" t="s">
        <v>247</v>
      </c>
      <c r="C23" s="38" t="s">
        <v>75</v>
      </c>
      <c r="D23" s="41">
        <v>100</v>
      </c>
      <c r="E23" s="40">
        <v>113</v>
      </c>
      <c r="F23" s="40">
        <v>3477.86</v>
      </c>
      <c r="G23" s="36"/>
      <c r="H23" s="36"/>
      <c r="I23" s="36"/>
      <c r="J23" s="36"/>
      <c r="K23" s="36"/>
      <c r="L23" s="36"/>
      <c r="M23" s="36"/>
      <c r="N23" s="36"/>
    </row>
    <row r="25" spans="1:14" s="30" customFormat="1" ht="15.75" thickBot="1"/>
    <row r="26" spans="1:14" ht="21.75" thickBot="1">
      <c r="A26" s="88" t="s">
        <v>202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</row>
    <row r="27" spans="1:14" ht="22.5" customHeight="1" thickBot="1">
      <c r="A27" s="79" t="s">
        <v>0</v>
      </c>
      <c r="B27" s="79" t="s">
        <v>1</v>
      </c>
      <c r="C27" s="82" t="s">
        <v>10</v>
      </c>
      <c r="D27" s="83" t="s">
        <v>2</v>
      </c>
      <c r="E27" s="79" t="s">
        <v>3</v>
      </c>
      <c r="F27" s="79" t="s">
        <v>4</v>
      </c>
      <c r="G27" s="80" t="s">
        <v>5</v>
      </c>
      <c r="H27" s="79" t="s">
        <v>6</v>
      </c>
      <c r="I27" s="79"/>
      <c r="J27" s="79"/>
      <c r="K27" s="79" t="s">
        <v>7</v>
      </c>
    </row>
    <row r="28" spans="1:14" ht="18.75" customHeight="1" thickBot="1">
      <c r="A28" s="79"/>
      <c r="B28" s="79"/>
      <c r="C28" s="79"/>
      <c r="D28" s="81"/>
      <c r="E28" s="79"/>
      <c r="F28" s="79"/>
      <c r="G28" s="81"/>
      <c r="H28" s="2">
        <v>1</v>
      </c>
      <c r="I28" s="2">
        <v>2</v>
      </c>
      <c r="J28" s="2">
        <v>3</v>
      </c>
      <c r="K28" s="79"/>
    </row>
    <row r="29" spans="1:14">
      <c r="A29" s="36"/>
      <c r="B29" s="87" t="s">
        <v>43</v>
      </c>
      <c r="C29" s="87"/>
      <c r="D29" s="87"/>
      <c r="E29" s="87"/>
      <c r="F29" s="87"/>
      <c r="G29" s="87"/>
      <c r="H29" s="87"/>
      <c r="I29" s="87"/>
      <c r="J29" s="87"/>
      <c r="K29" s="87"/>
      <c r="L29" s="61"/>
      <c r="M29" s="61"/>
      <c r="N29" s="61"/>
    </row>
    <row r="30" spans="1:14">
      <c r="A30" s="36"/>
      <c r="B30" s="52" t="s">
        <v>152</v>
      </c>
      <c r="C30" s="52" t="s">
        <v>18</v>
      </c>
      <c r="D30" s="48">
        <v>79.2</v>
      </c>
      <c r="E30" s="52">
        <v>0.68710000000000004</v>
      </c>
      <c r="F30" s="52" t="s">
        <v>33</v>
      </c>
      <c r="G30" s="52" t="s">
        <v>42</v>
      </c>
      <c r="H30" s="52">
        <v>0</v>
      </c>
      <c r="I30" s="52">
        <v>0</v>
      </c>
      <c r="J30" s="52">
        <v>0</v>
      </c>
      <c r="K30" s="52">
        <v>0</v>
      </c>
    </row>
    <row r="31" spans="1:14" ht="15.75" thickBot="1">
      <c r="A31" s="65">
        <v>1</v>
      </c>
      <c r="B31" s="52" t="s">
        <v>48</v>
      </c>
      <c r="C31" s="52" t="s">
        <v>18</v>
      </c>
      <c r="D31" s="52">
        <v>78.8</v>
      </c>
      <c r="E31" s="52">
        <v>0.68930000000000002</v>
      </c>
      <c r="F31" s="52" t="s">
        <v>50</v>
      </c>
      <c r="G31" s="52" t="s">
        <v>23</v>
      </c>
      <c r="H31" s="43">
        <v>75</v>
      </c>
      <c r="I31" s="44">
        <v>80</v>
      </c>
      <c r="J31" s="43">
        <v>80</v>
      </c>
      <c r="K31" s="52">
        <v>2757.2</v>
      </c>
    </row>
    <row r="32" spans="1:14">
      <c r="A32" s="65"/>
      <c r="B32" s="87" t="s">
        <v>51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>
      <c r="A33" s="65">
        <v>1</v>
      </c>
      <c r="B33" s="50" t="s">
        <v>129</v>
      </c>
      <c r="C33" s="52" t="s">
        <v>18</v>
      </c>
      <c r="D33" s="48">
        <v>86.6</v>
      </c>
      <c r="E33" s="52">
        <v>0.65149999999999997</v>
      </c>
      <c r="F33" s="52" t="s">
        <v>19</v>
      </c>
      <c r="G33" s="52"/>
      <c r="H33" s="43">
        <v>85</v>
      </c>
      <c r="I33" s="43">
        <v>95</v>
      </c>
      <c r="J33" s="52">
        <v>0</v>
      </c>
      <c r="K33" s="52">
        <v>3094.62</v>
      </c>
    </row>
    <row r="34" spans="1:11" ht="15.75" thickBot="1">
      <c r="A34" s="65">
        <v>2</v>
      </c>
      <c r="B34" s="26" t="s">
        <v>153</v>
      </c>
      <c r="C34" s="52" t="s">
        <v>18</v>
      </c>
      <c r="D34" s="48">
        <v>84</v>
      </c>
      <c r="E34" s="52">
        <v>0.66279999999999994</v>
      </c>
      <c r="F34" s="52" t="s">
        <v>16</v>
      </c>
      <c r="G34" s="52" t="s">
        <v>40</v>
      </c>
      <c r="H34" s="43">
        <v>65</v>
      </c>
      <c r="I34" s="52">
        <v>0</v>
      </c>
      <c r="J34" s="43">
        <v>70</v>
      </c>
      <c r="K34" s="52">
        <v>2319.8000000000002</v>
      </c>
    </row>
    <row r="35" spans="1:11">
      <c r="A35" s="65"/>
      <c r="B35" s="87" t="s">
        <v>59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>
      <c r="A36" s="65">
        <v>2</v>
      </c>
      <c r="B36" s="52" t="s">
        <v>141</v>
      </c>
      <c r="C36" s="52" t="s">
        <v>18</v>
      </c>
      <c r="D36" s="48">
        <v>95.6</v>
      </c>
      <c r="E36" s="52">
        <v>0.62029999999999996</v>
      </c>
      <c r="F36" s="52" t="s">
        <v>16</v>
      </c>
      <c r="G36" s="52" t="s">
        <v>143</v>
      </c>
      <c r="H36" s="43">
        <v>90</v>
      </c>
      <c r="I36" s="43">
        <v>100</v>
      </c>
      <c r="J36" s="52">
        <v>0</v>
      </c>
      <c r="K36" s="52">
        <v>3101.5</v>
      </c>
    </row>
    <row r="37" spans="1:11">
      <c r="A37" s="65"/>
      <c r="B37" s="52" t="s">
        <v>154</v>
      </c>
      <c r="C37" s="52" t="s">
        <v>18</v>
      </c>
      <c r="D37" s="48">
        <v>98.7</v>
      </c>
      <c r="E37" s="52">
        <v>0.61180000000000001</v>
      </c>
      <c r="F37" s="52" t="s">
        <v>33</v>
      </c>
      <c r="G37" s="52" t="s">
        <v>42</v>
      </c>
      <c r="H37" s="52">
        <v>0</v>
      </c>
      <c r="I37" s="52">
        <v>0</v>
      </c>
      <c r="J37" s="52">
        <v>0</v>
      </c>
      <c r="K37" s="52">
        <v>0</v>
      </c>
    </row>
    <row r="38" spans="1:11">
      <c r="A38" s="65">
        <v>3</v>
      </c>
      <c r="B38" s="50" t="s">
        <v>155</v>
      </c>
      <c r="C38" s="52" t="s">
        <v>18</v>
      </c>
      <c r="D38" s="48">
        <v>95.5</v>
      </c>
      <c r="E38" s="52">
        <v>0.62060000000000004</v>
      </c>
      <c r="F38" s="52" t="s">
        <v>16</v>
      </c>
      <c r="G38" s="52" t="s">
        <v>40</v>
      </c>
      <c r="H38" s="52">
        <v>0</v>
      </c>
      <c r="I38" s="43">
        <v>90</v>
      </c>
      <c r="J38" s="52">
        <v>0</v>
      </c>
      <c r="K38" s="52">
        <v>2792.7</v>
      </c>
    </row>
    <row r="39" spans="1:11" ht="15.75" thickBot="1">
      <c r="A39" s="65">
        <v>1</v>
      </c>
      <c r="B39" s="58" t="s">
        <v>140</v>
      </c>
      <c r="C39" s="52" t="s">
        <v>18</v>
      </c>
      <c r="D39" s="48">
        <v>95.7</v>
      </c>
      <c r="E39" s="52">
        <v>0.62</v>
      </c>
      <c r="F39" s="52" t="s">
        <v>16</v>
      </c>
      <c r="G39" s="52" t="s">
        <v>40</v>
      </c>
      <c r="H39" s="43">
        <v>100</v>
      </c>
      <c r="I39" s="52">
        <v>0</v>
      </c>
      <c r="J39" s="43">
        <v>105</v>
      </c>
      <c r="K39" s="52">
        <v>3255</v>
      </c>
    </row>
    <row r="40" spans="1:11">
      <c r="A40" s="65"/>
      <c r="B40" s="87" t="s">
        <v>63</v>
      </c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5.75" thickBot="1">
      <c r="A41" s="65">
        <v>1</v>
      </c>
      <c r="B41" s="52" t="s">
        <v>120</v>
      </c>
      <c r="C41" s="52" t="s">
        <v>121</v>
      </c>
      <c r="D41" s="52">
        <v>105.4</v>
      </c>
      <c r="E41" s="52">
        <v>0.5968</v>
      </c>
      <c r="F41" s="52" t="s">
        <v>156</v>
      </c>
      <c r="G41" s="52" t="s">
        <v>42</v>
      </c>
      <c r="H41" s="43">
        <v>60</v>
      </c>
      <c r="I41" s="52">
        <v>0</v>
      </c>
      <c r="J41" s="52">
        <v>0</v>
      </c>
      <c r="K41" s="52">
        <v>1790.4</v>
      </c>
    </row>
    <row r="42" spans="1:11">
      <c r="A42" s="36"/>
      <c r="B42" s="87" t="s">
        <v>70</v>
      </c>
      <c r="C42" s="87"/>
      <c r="D42" s="87"/>
      <c r="E42" s="87"/>
      <c r="F42" s="87"/>
      <c r="G42" s="87"/>
      <c r="H42" s="87"/>
      <c r="I42" s="87"/>
      <c r="J42" s="87"/>
      <c r="K42" s="87"/>
    </row>
    <row r="43" spans="1:11">
      <c r="A43" s="65">
        <v>1</v>
      </c>
      <c r="B43" s="50" t="s">
        <v>93</v>
      </c>
      <c r="C43" s="52" t="s">
        <v>18</v>
      </c>
      <c r="D43" s="52">
        <v>113.7</v>
      </c>
      <c r="E43" s="52">
        <v>0.58279999999999998</v>
      </c>
      <c r="F43" s="52" t="s">
        <v>16</v>
      </c>
      <c r="G43" s="52" t="s">
        <v>143</v>
      </c>
      <c r="H43" s="43">
        <v>60</v>
      </c>
      <c r="I43" s="43">
        <v>75</v>
      </c>
      <c r="J43" s="52">
        <v>0</v>
      </c>
      <c r="K43" s="52">
        <v>2185.5</v>
      </c>
    </row>
    <row r="44" spans="1:11" s="30" customFormat="1">
      <c r="A44" s="36"/>
      <c r="B44" s="72"/>
      <c r="C44" s="73"/>
      <c r="D44" s="73"/>
      <c r="E44" s="73"/>
      <c r="F44" s="73"/>
      <c r="G44" s="73"/>
      <c r="H44" s="74"/>
      <c r="I44" s="74"/>
      <c r="J44" s="73"/>
      <c r="K44" s="73"/>
    </row>
    <row r="45" spans="1:11" s="30" customFormat="1">
      <c r="A45" s="36"/>
      <c r="B45" s="72"/>
      <c r="C45" s="73"/>
      <c r="D45" s="73"/>
      <c r="E45" s="73"/>
      <c r="F45" s="73"/>
      <c r="G45" s="73"/>
      <c r="H45" s="74"/>
      <c r="I45" s="74"/>
      <c r="J45" s="73"/>
      <c r="K45" s="73"/>
    </row>
    <row r="46" spans="1:11" ht="18">
      <c r="A46" s="36"/>
      <c r="B46" s="62" t="s">
        <v>72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>
      <c r="A48" s="36"/>
      <c r="B48" s="63" t="s">
        <v>73</v>
      </c>
      <c r="C48" s="36"/>
      <c r="D48" s="36"/>
      <c r="E48" s="36"/>
      <c r="F48" s="36"/>
      <c r="G48" s="36"/>
      <c r="H48" s="36"/>
      <c r="I48" s="36"/>
      <c r="J48" s="36"/>
      <c r="K48" s="36"/>
    </row>
    <row r="49" spans="1:11">
      <c r="A49" s="36"/>
      <c r="B49" s="86" t="s">
        <v>74</v>
      </c>
      <c r="C49" s="86"/>
      <c r="D49" s="86"/>
      <c r="E49" s="86"/>
      <c r="F49" s="86"/>
    </row>
    <row r="50" spans="1:11">
      <c r="A50" s="59">
        <v>1</v>
      </c>
      <c r="B50" s="38" t="s">
        <v>140</v>
      </c>
      <c r="C50" s="38" t="s">
        <v>75</v>
      </c>
      <c r="D50" s="41">
        <v>100</v>
      </c>
      <c r="E50" s="38">
        <v>105</v>
      </c>
      <c r="F50" s="40">
        <v>3255</v>
      </c>
    </row>
    <row r="51" spans="1:11">
      <c r="A51" s="59">
        <v>2</v>
      </c>
      <c r="B51" s="24" t="s">
        <v>157</v>
      </c>
      <c r="C51" s="38" t="s">
        <v>75</v>
      </c>
      <c r="D51" s="41">
        <v>100</v>
      </c>
      <c r="E51" s="40">
        <v>100</v>
      </c>
      <c r="F51" s="40">
        <v>3101.5</v>
      </c>
    </row>
    <row r="52" spans="1:11">
      <c r="A52" s="60">
        <v>3</v>
      </c>
      <c r="B52" s="24" t="s">
        <v>129</v>
      </c>
      <c r="C52" s="38" t="s">
        <v>75</v>
      </c>
      <c r="D52" s="41">
        <v>90</v>
      </c>
      <c r="E52" s="40">
        <v>95</v>
      </c>
      <c r="F52" s="40">
        <v>3094.62</v>
      </c>
    </row>
    <row r="54" spans="1:11" ht="15.75" thickBo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s="30" customFormat="1" ht="21.75" thickBot="1">
      <c r="A55" s="88" t="s">
        <v>203</v>
      </c>
      <c r="B55" s="89"/>
      <c r="C55" s="89"/>
      <c r="D55" s="89"/>
      <c r="E55" s="89"/>
      <c r="F55" s="89"/>
      <c r="G55" s="89"/>
      <c r="H55" s="89"/>
      <c r="I55" s="89"/>
      <c r="J55" s="90"/>
      <c r="K55"/>
    </row>
    <row r="56" spans="1:11" ht="15.75" thickBot="1">
      <c r="A56" s="79" t="s">
        <v>0</v>
      </c>
      <c r="B56" s="79" t="s">
        <v>1</v>
      </c>
      <c r="C56" s="82" t="s">
        <v>10</v>
      </c>
      <c r="D56" s="83" t="s">
        <v>2</v>
      </c>
      <c r="E56" s="79" t="s">
        <v>3</v>
      </c>
      <c r="F56" s="79" t="s">
        <v>4</v>
      </c>
      <c r="G56" s="80" t="s">
        <v>5</v>
      </c>
      <c r="H56" s="78" t="s">
        <v>8</v>
      </c>
      <c r="I56" s="78" t="s">
        <v>9</v>
      </c>
      <c r="J56" s="79" t="s">
        <v>7</v>
      </c>
    </row>
    <row r="57" spans="1:11" ht="26.25" customHeight="1" thickBot="1">
      <c r="A57" s="79"/>
      <c r="B57" s="79"/>
      <c r="C57" s="79"/>
      <c r="D57" s="81"/>
      <c r="E57" s="79"/>
      <c r="F57" s="79"/>
      <c r="G57" s="81"/>
      <c r="H57" s="78"/>
      <c r="I57" s="78"/>
      <c r="J57" s="79"/>
    </row>
    <row r="58" spans="1:11" ht="15" customHeight="1">
      <c r="A58" s="99" t="s">
        <v>22</v>
      </c>
      <c r="B58" s="87"/>
      <c r="C58" s="87"/>
      <c r="D58" s="87"/>
      <c r="E58" s="87"/>
      <c r="F58" s="87"/>
      <c r="G58" s="87"/>
      <c r="H58" s="87"/>
      <c r="I58" s="87"/>
      <c r="J58" s="87"/>
      <c r="K58" s="30"/>
    </row>
    <row r="59" spans="1:11" s="30" customFormat="1" ht="15" customHeight="1">
      <c r="A59" s="66">
        <v>1</v>
      </c>
      <c r="B59" s="50" t="s">
        <v>144</v>
      </c>
      <c r="C59" s="52" t="s">
        <v>18</v>
      </c>
      <c r="D59" s="52">
        <v>68.599999999999994</v>
      </c>
      <c r="E59" s="52">
        <v>0.76119999999999999</v>
      </c>
      <c r="F59" s="52" t="s">
        <v>50</v>
      </c>
      <c r="G59" s="52" t="s">
        <v>23</v>
      </c>
      <c r="H59" s="52">
        <v>35</v>
      </c>
      <c r="I59" s="52">
        <v>44</v>
      </c>
      <c r="J59" s="52">
        <v>1230.8599999999999</v>
      </c>
      <c r="K59"/>
    </row>
    <row r="60" spans="1:11">
      <c r="A60" s="65">
        <v>2</v>
      </c>
      <c r="B60" s="50" t="s">
        <v>145</v>
      </c>
      <c r="C60" s="52" t="s">
        <v>18</v>
      </c>
      <c r="D60" s="52">
        <v>68.5</v>
      </c>
      <c r="E60" s="52">
        <v>0.7621</v>
      </c>
      <c r="F60" s="52" t="s">
        <v>50</v>
      </c>
      <c r="G60" s="52" t="s">
        <v>23</v>
      </c>
      <c r="H60" s="52">
        <v>35</v>
      </c>
      <c r="I60" s="52">
        <v>39</v>
      </c>
      <c r="J60" s="52">
        <v>1092.28</v>
      </c>
    </row>
    <row r="61" spans="1:11">
      <c r="A61" s="65">
        <v>1</v>
      </c>
      <c r="B61" s="52" t="s">
        <v>158</v>
      </c>
      <c r="C61" s="52" t="s">
        <v>159</v>
      </c>
      <c r="D61" s="52">
        <v>68.2</v>
      </c>
      <c r="E61" s="52">
        <v>0.76470000000000005</v>
      </c>
      <c r="F61" s="52" t="s">
        <v>82</v>
      </c>
      <c r="G61" s="52" t="s">
        <v>170</v>
      </c>
      <c r="H61" s="52">
        <v>35</v>
      </c>
      <c r="I61" s="52">
        <v>67</v>
      </c>
      <c r="J61" s="52">
        <v>1882.88</v>
      </c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46">
    <mergeCell ref="A58:J58"/>
    <mergeCell ref="B35:K35"/>
    <mergeCell ref="B40:K40"/>
    <mergeCell ref="B49:F49"/>
    <mergeCell ref="A56:A57"/>
    <mergeCell ref="B56:B57"/>
    <mergeCell ref="C56:C57"/>
    <mergeCell ref="D56:D57"/>
    <mergeCell ref="E56:E57"/>
    <mergeCell ref="F56:F57"/>
    <mergeCell ref="G56:G57"/>
    <mergeCell ref="B29:K29"/>
    <mergeCell ref="B32:K32"/>
    <mergeCell ref="F27:F28"/>
    <mergeCell ref="H56:H57"/>
    <mergeCell ref="I56:I57"/>
    <mergeCell ref="J56:J57"/>
    <mergeCell ref="A1:N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M4:M5"/>
    <mergeCell ref="N4:N5"/>
    <mergeCell ref="A26:K26"/>
    <mergeCell ref="A55:J55"/>
    <mergeCell ref="A3:N3"/>
    <mergeCell ref="B42:K42"/>
    <mergeCell ref="B20:F20"/>
    <mergeCell ref="B12:N12"/>
    <mergeCell ref="B6:N6"/>
    <mergeCell ref="B9:N9"/>
    <mergeCell ref="A27:A28"/>
    <mergeCell ref="B27:B28"/>
    <mergeCell ref="C27:C28"/>
    <mergeCell ref="D27:D28"/>
    <mergeCell ref="E27:E28"/>
    <mergeCell ref="G27:G28"/>
    <mergeCell ref="H27:J27"/>
    <mergeCell ref="K27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topLeftCell="A22" workbookViewId="0">
      <selection activeCell="D40" sqref="D40"/>
    </sheetView>
  </sheetViews>
  <sheetFormatPr defaultRowHeight="15"/>
  <cols>
    <col min="2" max="2" width="22.85546875" customWidth="1"/>
    <col min="3" max="3" width="12.85546875" customWidth="1"/>
    <col min="4" max="4" width="12.5703125" customWidth="1"/>
    <col min="6" max="6" width="15.5703125" customWidth="1"/>
    <col min="7" max="7" width="15.7109375" customWidth="1"/>
    <col min="8" max="8" width="14.42578125" customWidth="1"/>
    <col min="9" max="9" width="12.7109375" customWidth="1"/>
    <col min="10" max="10" width="13.28515625" customWidth="1"/>
  </cols>
  <sheetData>
    <row r="1" spans="1:14" ht="1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53"/>
      <c r="L1" s="53"/>
      <c r="M1" s="53"/>
      <c r="N1" s="53"/>
    </row>
    <row r="2" spans="1:14" ht="15.7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54"/>
      <c r="L2" s="54"/>
      <c r="M2" s="54"/>
      <c r="N2" s="54"/>
    </row>
    <row r="3" spans="1:14" ht="30.75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8" t="s">
        <v>8</v>
      </c>
      <c r="I3" s="78" t="s">
        <v>9</v>
      </c>
      <c r="J3" s="79" t="s">
        <v>7</v>
      </c>
      <c r="K3" s="55"/>
      <c r="L3" s="55"/>
      <c r="M3" s="55"/>
      <c r="N3" s="55"/>
    </row>
    <row r="4" spans="1:14" ht="22.5" customHeight="1" thickBot="1">
      <c r="A4" s="79"/>
      <c r="B4" s="79"/>
      <c r="C4" s="79"/>
      <c r="D4" s="91"/>
      <c r="E4" s="79"/>
      <c r="F4" s="79"/>
      <c r="G4" s="91"/>
      <c r="H4" s="78"/>
      <c r="I4" s="78"/>
      <c r="J4" s="79"/>
    </row>
    <row r="5" spans="1:14">
      <c r="A5" s="36"/>
      <c r="B5" s="99" t="s">
        <v>160</v>
      </c>
      <c r="C5" s="99"/>
      <c r="D5" s="99"/>
      <c r="E5" s="99"/>
      <c r="F5" s="99"/>
      <c r="G5" s="99"/>
      <c r="H5" s="99"/>
      <c r="I5" s="99"/>
      <c r="J5" s="99"/>
      <c r="K5" s="61"/>
      <c r="L5" s="61"/>
      <c r="M5" s="61"/>
      <c r="N5" s="61"/>
    </row>
    <row r="6" spans="1:14" ht="15.75" thickBot="1">
      <c r="A6" s="65">
        <v>1</v>
      </c>
      <c r="B6" s="47" t="s">
        <v>171</v>
      </c>
      <c r="C6" s="47" t="s">
        <v>178</v>
      </c>
      <c r="D6" s="52">
        <v>49.4</v>
      </c>
      <c r="E6" s="52">
        <v>1.2964</v>
      </c>
      <c r="F6" s="52" t="s">
        <v>19</v>
      </c>
      <c r="G6" s="52"/>
      <c r="H6" s="52">
        <v>25</v>
      </c>
      <c r="I6" s="52">
        <v>37</v>
      </c>
      <c r="J6" s="36">
        <f>E6*H6*I6*0.9</f>
        <v>1079.2529999999999</v>
      </c>
    </row>
    <row r="7" spans="1:14">
      <c r="A7" s="65"/>
      <c r="B7" s="99" t="s">
        <v>12</v>
      </c>
      <c r="C7" s="99"/>
      <c r="D7" s="99"/>
      <c r="E7" s="99"/>
      <c r="F7" s="99"/>
      <c r="G7" s="99"/>
      <c r="H7" s="99"/>
      <c r="I7" s="99"/>
      <c r="J7" s="99"/>
    </row>
    <row r="8" spans="1:14">
      <c r="A8" s="65">
        <v>2</v>
      </c>
      <c r="B8" s="50" t="s">
        <v>175</v>
      </c>
      <c r="C8" s="46" t="s">
        <v>172</v>
      </c>
      <c r="D8" s="52">
        <v>59</v>
      </c>
      <c r="E8" s="52">
        <v>1.1294999999999999</v>
      </c>
      <c r="F8" s="52" t="s">
        <v>82</v>
      </c>
      <c r="G8" s="52" t="s">
        <v>174</v>
      </c>
      <c r="H8" s="52">
        <v>30</v>
      </c>
      <c r="I8" s="52">
        <v>29</v>
      </c>
      <c r="J8" s="52">
        <f>E8*H8*I8*1</f>
        <v>982.66499999999996</v>
      </c>
    </row>
    <row r="9" spans="1:14">
      <c r="A9" s="65">
        <v>1</v>
      </c>
      <c r="B9" s="50" t="s">
        <v>173</v>
      </c>
      <c r="C9" s="46" t="s">
        <v>172</v>
      </c>
      <c r="D9" s="52">
        <v>55.1</v>
      </c>
      <c r="E9" s="52">
        <v>1.1916</v>
      </c>
      <c r="F9" s="52" t="s">
        <v>82</v>
      </c>
      <c r="G9" s="52" t="s">
        <v>174</v>
      </c>
      <c r="H9" s="52">
        <v>30</v>
      </c>
      <c r="I9" s="52">
        <v>50</v>
      </c>
      <c r="J9" s="52">
        <f t="shared" ref="J9:J12" si="0">E9*H9*I9*1</f>
        <v>1787.3999999999999</v>
      </c>
    </row>
    <row r="10" spans="1:14">
      <c r="A10" s="65">
        <v>1</v>
      </c>
      <c r="B10" s="47" t="s">
        <v>176</v>
      </c>
      <c r="C10" s="47" t="s">
        <v>109</v>
      </c>
      <c r="D10" s="52">
        <v>59.6</v>
      </c>
      <c r="E10" s="52">
        <v>1.1207</v>
      </c>
      <c r="F10" s="52" t="s">
        <v>16</v>
      </c>
      <c r="G10" s="52" t="s">
        <v>40</v>
      </c>
      <c r="H10" s="52">
        <v>30</v>
      </c>
      <c r="I10" s="52">
        <v>33</v>
      </c>
      <c r="J10" s="52">
        <f t="shared" si="0"/>
        <v>1109.4930000000002</v>
      </c>
    </row>
    <row r="11" spans="1:14">
      <c r="A11" s="65">
        <v>1</v>
      </c>
      <c r="B11" s="52" t="s">
        <v>177</v>
      </c>
      <c r="C11" s="52" t="s">
        <v>178</v>
      </c>
      <c r="D11" s="52">
        <v>59.6</v>
      </c>
      <c r="E11" s="52">
        <v>1.1207</v>
      </c>
      <c r="F11" s="52" t="s">
        <v>16</v>
      </c>
      <c r="G11" s="52" t="s">
        <v>40</v>
      </c>
      <c r="H11" s="52">
        <v>30</v>
      </c>
      <c r="I11" s="52">
        <v>33</v>
      </c>
      <c r="J11" s="52">
        <f t="shared" si="0"/>
        <v>1109.4930000000002</v>
      </c>
    </row>
    <row r="12" spans="1:14" ht="15.75" thickBot="1">
      <c r="A12" s="65">
        <v>2</v>
      </c>
      <c r="B12" s="52" t="s">
        <v>162</v>
      </c>
      <c r="C12" s="52" t="s">
        <v>178</v>
      </c>
      <c r="D12" s="52">
        <v>58.7</v>
      </c>
      <c r="E12" s="52">
        <v>1.1339999999999999</v>
      </c>
      <c r="F12" s="52" t="s">
        <v>16</v>
      </c>
      <c r="G12" s="52" t="s">
        <v>40</v>
      </c>
      <c r="H12" s="52">
        <v>30</v>
      </c>
      <c r="I12" s="52">
        <v>27</v>
      </c>
      <c r="J12" s="52">
        <f t="shared" si="0"/>
        <v>918.53999999999985</v>
      </c>
    </row>
    <row r="13" spans="1:14">
      <c r="A13" s="65"/>
      <c r="B13" s="99" t="s">
        <v>22</v>
      </c>
      <c r="C13" s="99"/>
      <c r="D13" s="99"/>
      <c r="E13" s="99"/>
      <c r="F13" s="99"/>
      <c r="G13" s="99"/>
      <c r="H13" s="99"/>
      <c r="I13" s="99"/>
      <c r="J13" s="99"/>
    </row>
    <row r="14" spans="1:14" ht="15.75" thickBot="1">
      <c r="A14" s="65">
        <v>1</v>
      </c>
      <c r="B14" s="47" t="s">
        <v>179</v>
      </c>
      <c r="C14" s="47" t="s">
        <v>178</v>
      </c>
      <c r="D14" s="52">
        <v>64.900000000000006</v>
      </c>
      <c r="E14" s="52">
        <v>1.0503</v>
      </c>
      <c r="F14" s="52" t="s">
        <v>19</v>
      </c>
      <c r="G14" s="52"/>
      <c r="H14" s="52">
        <v>35</v>
      </c>
      <c r="I14" s="52">
        <v>44</v>
      </c>
      <c r="J14" s="52">
        <f>E14*H14*I14*1.05</f>
        <v>1698.3351</v>
      </c>
    </row>
    <row r="15" spans="1:14">
      <c r="A15" s="65"/>
      <c r="B15" s="99" t="s">
        <v>12</v>
      </c>
      <c r="C15" s="99"/>
      <c r="D15" s="99"/>
      <c r="E15" s="99"/>
      <c r="F15" s="99"/>
      <c r="G15" s="99"/>
      <c r="H15" s="99"/>
      <c r="I15" s="99"/>
      <c r="J15" s="99"/>
    </row>
    <row r="16" spans="1:14" ht="15.75" thickBot="1">
      <c r="A16" s="65">
        <v>1</v>
      </c>
      <c r="B16" s="52" t="s">
        <v>181</v>
      </c>
      <c r="C16" s="52" t="s">
        <v>109</v>
      </c>
      <c r="D16" s="52">
        <v>58.3</v>
      </c>
      <c r="E16" s="52">
        <v>0.87590000000000001</v>
      </c>
      <c r="F16" s="52" t="s">
        <v>19</v>
      </c>
      <c r="G16" s="52" t="s">
        <v>23</v>
      </c>
      <c r="H16" s="52">
        <v>60</v>
      </c>
      <c r="I16" s="52">
        <v>34</v>
      </c>
      <c r="J16" s="52">
        <f>E16*H16*I16*1</f>
        <v>1786.836</v>
      </c>
    </row>
    <row r="17" spans="1:10">
      <c r="A17" s="65"/>
      <c r="B17" s="99" t="s">
        <v>22</v>
      </c>
      <c r="C17" s="99"/>
      <c r="D17" s="99"/>
      <c r="E17" s="99"/>
      <c r="F17" s="99"/>
      <c r="G17" s="99"/>
      <c r="H17" s="99"/>
      <c r="I17" s="99"/>
      <c r="J17" s="99"/>
    </row>
    <row r="18" spans="1:10" ht="15.75" thickBot="1">
      <c r="A18" s="65">
        <v>1</v>
      </c>
      <c r="B18" s="52" t="s">
        <v>183</v>
      </c>
      <c r="C18" s="52" t="s">
        <v>182</v>
      </c>
      <c r="D18" s="52">
        <v>67.2</v>
      </c>
      <c r="E18" s="52">
        <v>0.77380000000000004</v>
      </c>
      <c r="F18" s="52" t="s">
        <v>82</v>
      </c>
      <c r="G18" s="52" t="s">
        <v>174</v>
      </c>
      <c r="H18" s="52">
        <v>70</v>
      </c>
      <c r="I18" s="52">
        <v>31</v>
      </c>
      <c r="J18" s="52">
        <f>E18*H18*I18*1.05</f>
        <v>1763.1033000000002</v>
      </c>
    </row>
    <row r="19" spans="1:10">
      <c r="A19" s="65"/>
      <c r="B19" s="99" t="s">
        <v>43</v>
      </c>
      <c r="C19" s="99"/>
      <c r="D19" s="99"/>
      <c r="E19" s="99"/>
      <c r="F19" s="99"/>
      <c r="G19" s="99"/>
      <c r="H19" s="99"/>
      <c r="I19" s="99"/>
      <c r="J19" s="99"/>
    </row>
    <row r="20" spans="1:10">
      <c r="A20" s="65">
        <v>1</v>
      </c>
      <c r="B20" s="52" t="s">
        <v>184</v>
      </c>
      <c r="C20" s="52" t="s">
        <v>109</v>
      </c>
      <c r="D20" s="52">
        <v>76.5</v>
      </c>
      <c r="E20" s="52">
        <v>0.70289999999999997</v>
      </c>
      <c r="F20" s="52" t="s">
        <v>19</v>
      </c>
      <c r="G20" s="52"/>
      <c r="H20" s="52">
        <v>80</v>
      </c>
      <c r="I20" s="52">
        <v>19</v>
      </c>
      <c r="J20" s="52">
        <f>E20*H20*I20*1.1</f>
        <v>1175.2488000000001</v>
      </c>
    </row>
    <row r="21" spans="1:10" ht="15.75" thickBot="1">
      <c r="A21" s="65">
        <v>1</v>
      </c>
      <c r="B21" s="26" t="s">
        <v>185</v>
      </c>
      <c r="C21" s="52" t="s">
        <v>18</v>
      </c>
      <c r="D21" s="52">
        <v>77.099999999999994</v>
      </c>
      <c r="E21" s="52">
        <v>0.69930000000000003</v>
      </c>
      <c r="F21" s="52" t="s">
        <v>82</v>
      </c>
      <c r="G21" s="52" t="s">
        <v>174</v>
      </c>
      <c r="H21" s="52">
        <v>80</v>
      </c>
      <c r="I21" s="52">
        <v>27</v>
      </c>
      <c r="J21" s="52">
        <f>E21*H21*I21*1.1</f>
        <v>1661.5368000000001</v>
      </c>
    </row>
    <row r="22" spans="1:10">
      <c r="A22" s="65"/>
      <c r="B22" s="99" t="s">
        <v>51</v>
      </c>
      <c r="C22" s="99"/>
      <c r="D22" s="99"/>
      <c r="E22" s="99"/>
      <c r="F22" s="99"/>
      <c r="G22" s="99"/>
      <c r="H22" s="99"/>
      <c r="I22" s="99"/>
      <c r="J22" s="99"/>
    </row>
    <row r="23" spans="1:10">
      <c r="A23" s="65">
        <v>2</v>
      </c>
      <c r="B23" s="26" t="s">
        <v>186</v>
      </c>
      <c r="C23" s="46" t="s">
        <v>18</v>
      </c>
      <c r="D23" s="52">
        <v>84</v>
      </c>
      <c r="E23" s="52">
        <v>0.66279999999999994</v>
      </c>
      <c r="F23" s="52" t="s">
        <v>16</v>
      </c>
      <c r="G23" s="52" t="s">
        <v>40</v>
      </c>
      <c r="H23" s="52">
        <v>90</v>
      </c>
      <c r="I23" s="52">
        <v>21</v>
      </c>
      <c r="J23" s="52">
        <f>E23*H23*I23*1.15</f>
        <v>1440.5957999999996</v>
      </c>
    </row>
    <row r="24" spans="1:10">
      <c r="A24" s="65">
        <v>1</v>
      </c>
      <c r="B24" s="50" t="s">
        <v>187</v>
      </c>
      <c r="C24" s="46" t="s">
        <v>18</v>
      </c>
      <c r="D24" s="52">
        <v>87.7</v>
      </c>
      <c r="E24" s="52">
        <v>0.64710000000000001</v>
      </c>
      <c r="F24" s="52" t="s">
        <v>19</v>
      </c>
      <c r="G24" s="52"/>
      <c r="H24" s="52">
        <v>90</v>
      </c>
      <c r="I24" s="52">
        <v>22</v>
      </c>
      <c r="J24" s="52">
        <f t="shared" ref="J24:J26" si="1">E24*H24*I24*1.15</f>
        <v>1473.4467</v>
      </c>
    </row>
    <row r="25" spans="1:10">
      <c r="A25" s="65">
        <v>3</v>
      </c>
      <c r="B25" s="47" t="s">
        <v>115</v>
      </c>
      <c r="C25" s="46" t="s">
        <v>18</v>
      </c>
      <c r="D25" s="52">
        <v>87.4</v>
      </c>
      <c r="E25" s="52">
        <v>0.64829999999999999</v>
      </c>
      <c r="F25" s="52" t="s">
        <v>19</v>
      </c>
      <c r="G25" s="52"/>
      <c r="H25" s="52">
        <v>90</v>
      </c>
      <c r="I25" s="52">
        <v>19</v>
      </c>
      <c r="J25" s="52">
        <f t="shared" si="1"/>
        <v>1274.88195</v>
      </c>
    </row>
    <row r="26" spans="1:10" ht="15.75" thickBot="1">
      <c r="A26" s="65"/>
      <c r="B26" s="47" t="s">
        <v>114</v>
      </c>
      <c r="C26" s="46" t="s">
        <v>18</v>
      </c>
      <c r="D26" s="52">
        <v>87</v>
      </c>
      <c r="E26" s="52">
        <v>0.64990000000000003</v>
      </c>
      <c r="F26" s="52" t="s">
        <v>19</v>
      </c>
      <c r="G26" s="52"/>
      <c r="H26" s="52">
        <v>90</v>
      </c>
      <c r="I26" s="52">
        <v>10</v>
      </c>
      <c r="J26" s="52">
        <f t="shared" si="1"/>
        <v>672.64649999999995</v>
      </c>
    </row>
    <row r="27" spans="1:10">
      <c r="A27" s="65"/>
      <c r="B27" s="99" t="s">
        <v>63</v>
      </c>
      <c r="C27" s="99"/>
      <c r="D27" s="99"/>
      <c r="E27" s="99"/>
      <c r="F27" s="99"/>
      <c r="G27" s="99"/>
      <c r="H27" s="99"/>
      <c r="I27" s="99"/>
      <c r="J27" s="99"/>
    </row>
    <row r="28" spans="1:10">
      <c r="A28" s="65">
        <v>3</v>
      </c>
      <c r="B28" s="50" t="s">
        <v>188</v>
      </c>
      <c r="C28" s="52" t="s">
        <v>18</v>
      </c>
      <c r="D28" s="52">
        <v>106</v>
      </c>
      <c r="E28" s="52">
        <v>0.59560000000000002</v>
      </c>
      <c r="F28" s="52" t="s">
        <v>82</v>
      </c>
      <c r="G28" s="52" t="s">
        <v>174</v>
      </c>
      <c r="H28" s="52">
        <v>110</v>
      </c>
      <c r="I28" s="52">
        <v>12</v>
      </c>
      <c r="J28" s="52">
        <f>E28*H28*I28*1.25</f>
        <v>982.74</v>
      </c>
    </row>
    <row r="29" spans="1:10">
      <c r="A29" s="65">
        <v>2</v>
      </c>
      <c r="B29" s="56" t="s">
        <v>189</v>
      </c>
      <c r="C29" s="52" t="s">
        <v>18</v>
      </c>
      <c r="D29" s="52">
        <v>101.8</v>
      </c>
      <c r="E29" s="52">
        <v>0.60440000000000005</v>
      </c>
      <c r="F29" s="52" t="s">
        <v>82</v>
      </c>
      <c r="G29" s="52" t="s">
        <v>174</v>
      </c>
      <c r="H29" s="52">
        <v>110</v>
      </c>
      <c r="I29" s="52">
        <v>12</v>
      </c>
      <c r="J29" s="52">
        <f t="shared" ref="J29:J30" si="2">E29*H29*I29*1.25</f>
        <v>997.2600000000001</v>
      </c>
    </row>
    <row r="30" spans="1:10">
      <c r="A30" s="65">
        <v>1</v>
      </c>
      <c r="B30" s="50" t="s">
        <v>86</v>
      </c>
      <c r="C30" s="52" t="s">
        <v>18</v>
      </c>
      <c r="D30" s="52">
        <v>104.35</v>
      </c>
      <c r="E30" s="52">
        <v>0.59899999999999998</v>
      </c>
      <c r="F30" s="52" t="s">
        <v>19</v>
      </c>
      <c r="G30" s="52" t="s">
        <v>89</v>
      </c>
      <c r="H30" s="52">
        <v>110</v>
      </c>
      <c r="I30" s="52">
        <v>24</v>
      </c>
      <c r="J30" s="52">
        <f t="shared" si="2"/>
        <v>1976.7000000000003</v>
      </c>
    </row>
    <row r="31" spans="1:10">
      <c r="A31" s="65"/>
      <c r="B31" s="100" t="s">
        <v>70</v>
      </c>
      <c r="C31" s="100"/>
      <c r="D31" s="100"/>
      <c r="E31" s="100"/>
      <c r="F31" s="100"/>
      <c r="G31" s="100"/>
      <c r="H31" s="100"/>
      <c r="I31" s="100"/>
      <c r="J31" s="100"/>
    </row>
    <row r="32" spans="1:10">
      <c r="A32" s="36">
        <v>1</v>
      </c>
      <c r="B32" s="47" t="s">
        <v>190</v>
      </c>
      <c r="C32" s="52" t="s">
        <v>18</v>
      </c>
      <c r="D32" s="52">
        <v>115</v>
      </c>
      <c r="E32" s="52">
        <v>0.58109999999999995</v>
      </c>
      <c r="F32" s="52" t="s">
        <v>16</v>
      </c>
      <c r="G32" s="52" t="s">
        <v>40</v>
      </c>
      <c r="H32" s="52">
        <v>120</v>
      </c>
      <c r="I32" s="52">
        <v>31</v>
      </c>
      <c r="J32" s="52">
        <f>E32*H32*I32*1.3</f>
        <v>2810.1995999999999</v>
      </c>
    </row>
    <row r="33" spans="1:10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">
      <c r="A35" s="36"/>
      <c r="B35" s="62" t="s">
        <v>72</v>
      </c>
      <c r="C35" s="36"/>
      <c r="D35" s="36"/>
      <c r="E35" s="36"/>
      <c r="F35" s="36"/>
      <c r="G35" s="36"/>
      <c r="H35" s="36"/>
      <c r="I35" s="36"/>
      <c r="J35" s="36"/>
    </row>
    <row r="36" spans="1:10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>
      <c r="A37" s="36"/>
      <c r="B37" s="63" t="s">
        <v>73</v>
      </c>
      <c r="C37" s="36"/>
      <c r="D37" s="36"/>
      <c r="E37" s="36"/>
      <c r="F37" s="36"/>
      <c r="G37" s="36"/>
      <c r="H37" s="36"/>
      <c r="I37" s="36"/>
      <c r="J37" s="36"/>
    </row>
    <row r="38" spans="1:10">
      <c r="A38" s="36"/>
      <c r="B38" s="86" t="s">
        <v>74</v>
      </c>
      <c r="C38" s="86"/>
      <c r="D38" s="86"/>
      <c r="E38" s="86"/>
      <c r="F38" s="86"/>
      <c r="G38" s="36"/>
      <c r="H38" s="36"/>
      <c r="I38" s="36"/>
      <c r="J38" s="36"/>
    </row>
    <row r="39" spans="1:10">
      <c r="A39" s="59">
        <v>1</v>
      </c>
      <c r="B39" s="42" t="s">
        <v>124</v>
      </c>
      <c r="C39" s="38" t="s">
        <v>75</v>
      </c>
      <c r="D39" s="41">
        <v>120</v>
      </c>
      <c r="E39" s="38">
        <v>31</v>
      </c>
      <c r="F39" s="40">
        <v>2810.1995999999999</v>
      </c>
      <c r="G39" s="36"/>
      <c r="H39" s="36"/>
      <c r="I39" s="36"/>
      <c r="J39" s="36"/>
    </row>
    <row r="40" spans="1:10">
      <c r="A40" s="59">
        <v>2</v>
      </c>
      <c r="B40" s="40" t="s">
        <v>86</v>
      </c>
      <c r="C40" s="38" t="s">
        <v>75</v>
      </c>
      <c r="D40" s="41">
        <v>110</v>
      </c>
      <c r="E40" s="40">
        <v>24</v>
      </c>
      <c r="F40" s="40">
        <v>1976.7</v>
      </c>
      <c r="G40" s="36"/>
      <c r="H40" s="36"/>
      <c r="I40" s="36"/>
      <c r="J40" s="36"/>
    </row>
    <row r="41" spans="1:10">
      <c r="A41" s="60">
        <v>3</v>
      </c>
      <c r="B41" s="42" t="s">
        <v>191</v>
      </c>
      <c r="C41" s="38" t="s">
        <v>75</v>
      </c>
      <c r="D41" s="41">
        <v>80</v>
      </c>
      <c r="E41" s="40">
        <v>37</v>
      </c>
      <c r="F41" s="40">
        <v>1661.5368000000001</v>
      </c>
    </row>
  </sheetData>
  <mergeCells count="21">
    <mergeCell ref="B19:J19"/>
    <mergeCell ref="B22:J22"/>
    <mergeCell ref="B27:J27"/>
    <mergeCell ref="B31:J31"/>
    <mergeCell ref="B38:F38"/>
    <mergeCell ref="B5:J5"/>
    <mergeCell ref="B7:J7"/>
    <mergeCell ref="B13:J13"/>
    <mergeCell ref="B15:J15"/>
    <mergeCell ref="B17:J17"/>
    <mergeCell ref="G3:G4"/>
    <mergeCell ref="H3:H4"/>
    <mergeCell ref="I3:I4"/>
    <mergeCell ref="J3:J4"/>
    <mergeCell ref="A1:J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topLeftCell="A13" workbookViewId="0">
      <selection activeCell="H40" sqref="H40"/>
    </sheetView>
  </sheetViews>
  <sheetFormatPr defaultRowHeight="15"/>
  <cols>
    <col min="2" max="2" width="22.85546875" customWidth="1"/>
    <col min="3" max="3" width="13" customWidth="1"/>
    <col min="4" max="4" width="12.5703125" customWidth="1"/>
    <col min="6" max="6" width="15.5703125" customWidth="1"/>
    <col min="7" max="7" width="15.7109375" customWidth="1"/>
    <col min="11" max="11" width="10.28515625" customWidth="1"/>
    <col min="12" max="12" width="11.28515625" customWidth="1"/>
    <col min="13" max="13" width="11.5703125" customWidth="1"/>
    <col min="14" max="14" width="12" customWidth="1"/>
  </cols>
  <sheetData>
    <row r="1" spans="1:14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31.5" customHeight="1" thickBot="1">
      <c r="A3" s="79" t="s">
        <v>0</v>
      </c>
      <c r="B3" s="79" t="s">
        <v>1</v>
      </c>
      <c r="C3" s="82" t="s">
        <v>10</v>
      </c>
      <c r="D3" s="83" t="s">
        <v>2</v>
      </c>
      <c r="E3" s="79" t="s">
        <v>3</v>
      </c>
      <c r="F3" s="79" t="s">
        <v>4</v>
      </c>
      <c r="G3" s="80" t="s">
        <v>5</v>
      </c>
      <c r="H3" s="79" t="s">
        <v>163</v>
      </c>
      <c r="I3" s="79"/>
      <c r="J3" s="79"/>
      <c r="K3" s="78" t="s">
        <v>8</v>
      </c>
      <c r="L3" s="78" t="s">
        <v>9</v>
      </c>
      <c r="M3" s="76" t="s">
        <v>11</v>
      </c>
      <c r="N3" s="79" t="s">
        <v>7</v>
      </c>
    </row>
    <row r="4" spans="1:14" ht="24" customHeight="1" thickBot="1">
      <c r="A4" s="79"/>
      <c r="B4" s="79"/>
      <c r="C4" s="79"/>
      <c r="D4" s="81"/>
      <c r="E4" s="79"/>
      <c r="F4" s="79"/>
      <c r="G4" s="81"/>
      <c r="H4" s="2">
        <v>1</v>
      </c>
      <c r="I4" s="2">
        <v>2</v>
      </c>
      <c r="J4" s="2">
        <v>3</v>
      </c>
      <c r="K4" s="78"/>
      <c r="L4" s="78"/>
      <c r="M4" s="77"/>
      <c r="N4" s="79"/>
    </row>
    <row r="5" spans="1:14">
      <c r="A5" s="36"/>
      <c r="B5" s="75" t="s">
        <v>160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>
      <c r="A6" s="36">
        <v>1</v>
      </c>
      <c r="B6" s="52" t="s">
        <v>161</v>
      </c>
      <c r="C6" s="48" t="s">
        <v>18</v>
      </c>
      <c r="D6" s="49">
        <v>50</v>
      </c>
      <c r="E6" s="64">
        <v>1.2846</v>
      </c>
      <c r="F6" s="46" t="s">
        <v>33</v>
      </c>
      <c r="G6" s="46" t="s">
        <v>42</v>
      </c>
      <c r="H6" s="43">
        <v>100</v>
      </c>
      <c r="I6" s="43">
        <v>107.5</v>
      </c>
      <c r="J6" s="52">
        <v>0</v>
      </c>
      <c r="K6" s="52">
        <v>62.5</v>
      </c>
      <c r="L6" s="52">
        <v>13</v>
      </c>
      <c r="M6" s="52">
        <v>120.5</v>
      </c>
      <c r="N6" s="52">
        <f>I6*E6*50+K6*L6+E6*0.9</f>
        <v>7718.3811399999995</v>
      </c>
    </row>
    <row r="7" spans="1:14">
      <c r="A7" s="36"/>
      <c r="B7" s="75" t="s">
        <v>12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>
      <c r="A8" s="36">
        <v>2</v>
      </c>
      <c r="B8" s="56" t="s">
        <v>100</v>
      </c>
      <c r="C8" s="52" t="s">
        <v>18</v>
      </c>
      <c r="D8" s="48">
        <v>54.9</v>
      </c>
      <c r="E8" s="52">
        <v>1.1950000000000001</v>
      </c>
      <c r="F8" s="52" t="s">
        <v>33</v>
      </c>
      <c r="G8" s="52" t="s">
        <v>42</v>
      </c>
      <c r="H8" s="43">
        <v>105</v>
      </c>
      <c r="I8" s="43">
        <v>110</v>
      </c>
      <c r="J8" s="43">
        <v>115</v>
      </c>
      <c r="K8" s="52">
        <v>75</v>
      </c>
      <c r="L8" s="52">
        <v>21</v>
      </c>
      <c r="M8" s="52">
        <v>136</v>
      </c>
      <c r="N8" s="52">
        <f>J8*E8*50+K8*L8+E8*1</f>
        <v>8447.4449999999997</v>
      </c>
    </row>
    <row r="9" spans="1:14">
      <c r="A9" s="36">
        <v>3</v>
      </c>
      <c r="B9" s="52" t="s">
        <v>101</v>
      </c>
      <c r="C9" s="52" t="s">
        <v>18</v>
      </c>
      <c r="D9" s="48">
        <v>55.75</v>
      </c>
      <c r="E9" s="52">
        <v>1.1816</v>
      </c>
      <c r="F9" s="52" t="s">
        <v>19</v>
      </c>
      <c r="G9" s="52" t="s">
        <v>29</v>
      </c>
      <c r="H9" s="43">
        <v>85</v>
      </c>
      <c r="I9" s="43">
        <v>92.5</v>
      </c>
      <c r="J9" s="52">
        <v>0</v>
      </c>
      <c r="K9" s="52">
        <v>75</v>
      </c>
      <c r="L9" s="52">
        <v>20</v>
      </c>
      <c r="M9" s="52">
        <v>112.5</v>
      </c>
      <c r="N9" s="52">
        <f>I9*E9*50+K9*L9+E9*1</f>
        <v>6966.0815999999995</v>
      </c>
    </row>
    <row r="10" spans="1:14">
      <c r="A10" s="36">
        <v>1</v>
      </c>
      <c r="B10" s="52" t="s">
        <v>20</v>
      </c>
      <c r="C10" s="52" t="s">
        <v>18</v>
      </c>
      <c r="D10" s="48">
        <v>57.65</v>
      </c>
      <c r="E10" s="52">
        <v>1.1509</v>
      </c>
      <c r="F10" s="52" t="s">
        <v>19</v>
      </c>
      <c r="G10" s="52" t="s">
        <v>89</v>
      </c>
      <c r="H10" s="43">
        <v>120</v>
      </c>
      <c r="I10" s="43">
        <v>130</v>
      </c>
      <c r="J10" s="43">
        <v>137.5</v>
      </c>
      <c r="K10" s="52">
        <v>75</v>
      </c>
      <c r="L10" s="52">
        <v>35</v>
      </c>
      <c r="M10" s="52">
        <v>172.5</v>
      </c>
      <c r="N10" s="52">
        <f>J10*E10*50+K10*L10+E10*1</f>
        <v>10538.588400000001</v>
      </c>
    </row>
    <row r="11" spans="1:14">
      <c r="A11" s="36"/>
      <c r="B11" s="52" t="s">
        <v>162</v>
      </c>
      <c r="C11" s="52" t="s">
        <v>18</v>
      </c>
      <c r="D11" s="48">
        <v>58.7</v>
      </c>
      <c r="E11" s="52">
        <v>1.1325000000000001</v>
      </c>
      <c r="F11" s="52" t="s">
        <v>16</v>
      </c>
      <c r="G11" s="52" t="s">
        <v>40</v>
      </c>
      <c r="H11" s="43">
        <v>90</v>
      </c>
      <c r="I11" s="52">
        <v>0</v>
      </c>
      <c r="J11" s="52">
        <v>0</v>
      </c>
      <c r="K11" s="52">
        <v>75</v>
      </c>
      <c r="L11" s="52">
        <v>20</v>
      </c>
      <c r="M11" s="52">
        <v>110</v>
      </c>
      <c r="N11" s="52">
        <f>H11*E11*50+K11*L11+E11*1</f>
        <v>6597.3825000000006</v>
      </c>
    </row>
    <row r="12" spans="1:14">
      <c r="A12" s="36"/>
      <c r="B12" s="75" t="s">
        <v>22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36">
        <v>1</v>
      </c>
      <c r="B13" s="52" t="s">
        <v>164</v>
      </c>
      <c r="C13" s="52" t="s">
        <v>18</v>
      </c>
      <c r="D13" s="52">
        <v>65.099999999999994</v>
      </c>
      <c r="E13" s="52">
        <v>1.0479000000000001</v>
      </c>
      <c r="F13" s="52" t="s">
        <v>33</v>
      </c>
      <c r="G13" s="52" t="s">
        <v>42</v>
      </c>
      <c r="H13" s="43">
        <v>125</v>
      </c>
      <c r="I13" s="43" t="s">
        <v>165</v>
      </c>
      <c r="J13" s="43">
        <v>140</v>
      </c>
      <c r="K13" s="52">
        <v>87.5</v>
      </c>
      <c r="L13" s="52">
        <v>18</v>
      </c>
      <c r="M13" s="52">
        <v>158</v>
      </c>
      <c r="N13" s="52">
        <f>J13*E13*50+K13*L13+E13*1.05</f>
        <v>8911.4002950000013</v>
      </c>
    </row>
    <row r="14" spans="1:14">
      <c r="A14" s="36"/>
      <c r="B14" s="75" t="s">
        <v>51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36">
        <v>1</v>
      </c>
      <c r="B15" s="52" t="s">
        <v>166</v>
      </c>
      <c r="C15" s="52" t="s">
        <v>18</v>
      </c>
      <c r="D15" s="52">
        <v>90</v>
      </c>
      <c r="E15" s="52">
        <v>0.86409999999999998</v>
      </c>
      <c r="F15" s="52" t="s">
        <v>33</v>
      </c>
      <c r="G15" s="52" t="s">
        <v>42</v>
      </c>
      <c r="H15" s="43">
        <v>115</v>
      </c>
      <c r="I15" s="43">
        <v>120</v>
      </c>
      <c r="J15" s="43">
        <v>125</v>
      </c>
      <c r="K15" s="52">
        <v>112.5</v>
      </c>
      <c r="L15" s="52">
        <v>4</v>
      </c>
      <c r="M15" s="52">
        <v>129</v>
      </c>
      <c r="N15" s="52">
        <f>J15*E15*50+K15*L15+E15*1.15</f>
        <v>5851.6187149999996</v>
      </c>
    </row>
    <row r="16" spans="1:14">
      <c r="A16" s="36"/>
      <c r="B16" s="75" t="s">
        <v>43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36"/>
      <c r="B17" s="52" t="s">
        <v>167</v>
      </c>
      <c r="C17" s="48" t="s">
        <v>18</v>
      </c>
      <c r="D17" s="49">
        <v>77.7</v>
      </c>
      <c r="E17" s="52">
        <v>0.69569999999999999</v>
      </c>
      <c r="F17" s="52" t="s">
        <v>33</v>
      </c>
      <c r="G17" s="52" t="s">
        <v>42</v>
      </c>
      <c r="H17" s="43">
        <v>180</v>
      </c>
      <c r="I17" s="43">
        <v>185</v>
      </c>
      <c r="J17" s="52">
        <v>0</v>
      </c>
      <c r="K17" s="52">
        <v>120</v>
      </c>
      <c r="L17" s="52">
        <v>27</v>
      </c>
      <c r="M17" s="52">
        <v>212</v>
      </c>
      <c r="N17" s="52">
        <f>I17*E17*50+K17*L17+E17*1.1</f>
        <v>9675.9902699999984</v>
      </c>
    </row>
    <row r="18" spans="1:14">
      <c r="A18" s="36"/>
      <c r="B18" s="75" t="s">
        <v>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36">
        <v>1</v>
      </c>
      <c r="B19" s="52" t="s">
        <v>129</v>
      </c>
      <c r="C19" s="52" t="s">
        <v>18</v>
      </c>
      <c r="D19" s="52">
        <v>86.6</v>
      </c>
      <c r="E19" s="52">
        <v>0.65149999999999997</v>
      </c>
      <c r="F19" s="52" t="s">
        <v>19</v>
      </c>
      <c r="G19" s="52"/>
      <c r="H19" s="43">
        <v>220</v>
      </c>
      <c r="I19" s="43">
        <v>240</v>
      </c>
      <c r="J19" s="43">
        <v>250</v>
      </c>
      <c r="K19" s="52">
        <v>135</v>
      </c>
      <c r="L19" s="52">
        <v>31</v>
      </c>
      <c r="M19" s="52">
        <v>281</v>
      </c>
      <c r="N19" s="52">
        <f>J19*E19*50+K19*L19+E19*1.15</f>
        <v>12329.499225</v>
      </c>
    </row>
    <row r="20" spans="1:14">
      <c r="A20" s="36">
        <v>3</v>
      </c>
      <c r="B20" s="52" t="s">
        <v>52</v>
      </c>
      <c r="C20" s="52" t="s">
        <v>18</v>
      </c>
      <c r="D20" s="48">
        <v>88.75</v>
      </c>
      <c r="E20" s="52">
        <v>0.64319999999999999</v>
      </c>
      <c r="F20" s="52" t="s">
        <v>16</v>
      </c>
      <c r="G20" s="52" t="s">
        <v>40</v>
      </c>
      <c r="H20" s="43">
        <v>210</v>
      </c>
      <c r="I20" s="43">
        <v>220</v>
      </c>
      <c r="J20" s="43">
        <v>230</v>
      </c>
      <c r="K20" s="52">
        <v>135</v>
      </c>
      <c r="L20" s="52">
        <v>33</v>
      </c>
      <c r="M20" s="52">
        <v>263</v>
      </c>
      <c r="N20" s="52">
        <f>J20*E20*50+K20*L20+E20*1.15</f>
        <v>11852.53968</v>
      </c>
    </row>
    <row r="21" spans="1:14">
      <c r="A21" s="36">
        <v>2</v>
      </c>
      <c r="B21" s="52" t="s">
        <v>168</v>
      </c>
      <c r="C21" s="52" t="s">
        <v>18</v>
      </c>
      <c r="D21" s="48">
        <v>88.85</v>
      </c>
      <c r="E21" s="52">
        <v>0.64280000000000004</v>
      </c>
      <c r="F21" s="52" t="s">
        <v>16</v>
      </c>
      <c r="G21" s="52" t="s">
        <v>143</v>
      </c>
      <c r="H21" s="52">
        <v>0</v>
      </c>
      <c r="I21" s="43">
        <v>230</v>
      </c>
      <c r="J21" s="43">
        <v>250</v>
      </c>
      <c r="K21" s="52">
        <v>135</v>
      </c>
      <c r="L21" s="52">
        <v>21</v>
      </c>
      <c r="M21" s="52">
        <v>271</v>
      </c>
      <c r="N21" s="52">
        <f>J21*E21*50+K21*L21+E21*1.15</f>
        <v>10870.739219999999</v>
      </c>
    </row>
    <row r="22" spans="1:14">
      <c r="A22" s="36"/>
      <c r="B22" s="75" t="s">
        <v>59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>
      <c r="A23" s="36">
        <v>1</v>
      </c>
      <c r="B23" s="47" t="s">
        <v>154</v>
      </c>
      <c r="C23" s="52" t="s">
        <v>18</v>
      </c>
      <c r="D23" s="52">
        <v>98.7</v>
      </c>
      <c r="E23" s="52">
        <v>0.61180000000000001</v>
      </c>
      <c r="F23" s="52" t="s">
        <v>33</v>
      </c>
      <c r="G23" s="47" t="s">
        <v>42</v>
      </c>
      <c r="H23" s="43">
        <v>200</v>
      </c>
      <c r="I23" s="43">
        <v>210</v>
      </c>
      <c r="J23" s="43">
        <v>220</v>
      </c>
      <c r="K23" s="52">
        <v>150</v>
      </c>
      <c r="L23" s="52">
        <v>20</v>
      </c>
      <c r="M23" s="52">
        <v>240</v>
      </c>
      <c r="N23" s="52">
        <f>J23*E23*50+K23*L23+E23*1.2</f>
        <v>9730.5341599999992</v>
      </c>
    </row>
    <row r="24" spans="1:1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8">
      <c r="A26" s="36"/>
      <c r="B26" s="62" t="s">
        <v>72</v>
      </c>
      <c r="C26" s="36"/>
      <c r="D26" s="36"/>
      <c r="E26" s="36"/>
      <c r="F26" s="36"/>
    </row>
    <row r="27" spans="1:14">
      <c r="A27" s="36"/>
      <c r="B27" s="36"/>
      <c r="C27" s="36"/>
      <c r="D27" s="36"/>
      <c r="E27" s="36"/>
      <c r="F27" s="36"/>
    </row>
    <row r="28" spans="1:14">
      <c r="A28" s="36"/>
      <c r="B28" s="63" t="s">
        <v>122</v>
      </c>
      <c r="C28" s="36"/>
      <c r="D28" s="36"/>
      <c r="E28" s="36"/>
      <c r="F28" s="36"/>
    </row>
    <row r="29" spans="1:14">
      <c r="A29" s="36"/>
      <c r="B29" s="86" t="s">
        <v>74</v>
      </c>
      <c r="C29" s="86"/>
      <c r="D29" s="86"/>
      <c r="E29" s="86"/>
      <c r="F29" s="86"/>
    </row>
    <row r="30" spans="1:14">
      <c r="A30" s="36">
        <v>1</v>
      </c>
      <c r="B30" s="42" t="s">
        <v>20</v>
      </c>
      <c r="C30" s="38" t="s">
        <v>75</v>
      </c>
      <c r="D30" s="41">
        <v>60</v>
      </c>
      <c r="E30" s="38">
        <v>172.5</v>
      </c>
      <c r="F30" s="40">
        <v>10538.588400000001</v>
      </c>
    </row>
    <row r="31" spans="1:14">
      <c r="A31" s="36">
        <v>2</v>
      </c>
      <c r="B31" s="40" t="s">
        <v>123</v>
      </c>
      <c r="C31" s="38" t="s">
        <v>75</v>
      </c>
      <c r="D31" s="41">
        <v>70</v>
      </c>
      <c r="E31" s="40">
        <v>158</v>
      </c>
      <c r="F31" s="40">
        <v>8911.4</v>
      </c>
    </row>
    <row r="32" spans="1:14">
      <c r="A32" s="36">
        <v>3</v>
      </c>
      <c r="B32" s="42" t="s">
        <v>100</v>
      </c>
      <c r="C32" s="38" t="s">
        <v>75</v>
      </c>
      <c r="D32" s="41">
        <v>60</v>
      </c>
      <c r="E32" s="40">
        <v>136</v>
      </c>
      <c r="F32" s="40">
        <v>8447.4449999999997</v>
      </c>
    </row>
    <row r="33" spans="1:6">
      <c r="A33" s="36"/>
      <c r="B33" s="36"/>
      <c r="C33" s="36"/>
      <c r="D33" s="36"/>
      <c r="E33" s="36"/>
      <c r="F33" s="36"/>
    </row>
    <row r="34" spans="1:6">
      <c r="A34" s="36"/>
      <c r="B34" s="63" t="s">
        <v>73</v>
      </c>
      <c r="C34" s="36"/>
      <c r="D34" s="36"/>
      <c r="E34" s="36"/>
      <c r="F34" s="36"/>
    </row>
    <row r="35" spans="1:6">
      <c r="A35" s="36"/>
      <c r="B35" s="86" t="s">
        <v>74</v>
      </c>
      <c r="C35" s="86"/>
      <c r="D35" s="86"/>
      <c r="E35" s="86"/>
      <c r="F35" s="86"/>
    </row>
    <row r="36" spans="1:6">
      <c r="A36" s="36">
        <v>1</v>
      </c>
      <c r="B36" s="42" t="s">
        <v>129</v>
      </c>
      <c r="C36" s="38" t="s">
        <v>75</v>
      </c>
      <c r="D36" s="41">
        <v>90</v>
      </c>
      <c r="E36" s="38">
        <v>281</v>
      </c>
      <c r="F36" s="40">
        <v>12329.5</v>
      </c>
    </row>
    <row r="37" spans="1:6">
      <c r="A37" s="36">
        <v>2</v>
      </c>
      <c r="B37" s="40" t="s">
        <v>52</v>
      </c>
      <c r="C37" s="38" t="s">
        <v>75</v>
      </c>
      <c r="D37" s="41">
        <v>90</v>
      </c>
      <c r="E37" s="40">
        <v>263</v>
      </c>
      <c r="F37" s="40">
        <v>11852.54</v>
      </c>
    </row>
    <row r="38" spans="1:6">
      <c r="A38" s="36">
        <v>3</v>
      </c>
      <c r="B38" s="24" t="s">
        <v>168</v>
      </c>
      <c r="C38" s="38" t="s">
        <v>75</v>
      </c>
      <c r="D38" s="41">
        <v>90</v>
      </c>
      <c r="E38" s="40">
        <v>271</v>
      </c>
      <c r="F38" s="40">
        <v>10870.74</v>
      </c>
    </row>
  </sheetData>
  <mergeCells count="22">
    <mergeCell ref="B35:F35"/>
    <mergeCell ref="L3:L4"/>
    <mergeCell ref="M3:M4"/>
    <mergeCell ref="N3:N4"/>
    <mergeCell ref="B5:N5"/>
    <mergeCell ref="B7:N7"/>
    <mergeCell ref="B12:N12"/>
    <mergeCell ref="B14:N14"/>
    <mergeCell ref="B16:N16"/>
    <mergeCell ref="B18:N18"/>
    <mergeCell ref="B22:N22"/>
    <mergeCell ref="B29:F29"/>
    <mergeCell ref="A1:N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жд с дк</vt:lpstr>
      <vt:lpstr>жд без дк</vt:lpstr>
      <vt:lpstr>Софт ВСЕ</vt:lpstr>
      <vt:lpstr>жим на макс.дк</vt:lpstr>
      <vt:lpstr>жим на макс.без дк.</vt:lpstr>
      <vt:lpstr>Богатырский жим</vt:lpstr>
      <vt:lpstr>Армейский жим ВСЕ</vt:lpstr>
      <vt:lpstr>Многоповторный жим с дк.  </vt:lpstr>
      <vt:lpstr>Тяговое двоеборье</vt:lpstr>
      <vt:lpstr>Военный жим ВСЕ</vt:lpstr>
      <vt:lpstr>Многоповторный жим без дк.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Руслан Кузнецов</cp:lastModifiedBy>
  <dcterms:created xsi:type="dcterms:W3CDTF">2016-12-20T15:36:02Z</dcterms:created>
  <dcterms:modified xsi:type="dcterms:W3CDTF">2017-09-01T14:42:46Z</dcterms:modified>
</cp:coreProperties>
</file>